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tabRatio="836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<sst xmlns="http://schemas.openxmlformats.org/spreadsheetml/2006/main" count="172" uniqueCount="119">
  <si>
    <t>ÍTEM</t>
  </si>
  <si>
    <t xml:space="preserve">  DISCRIMINAÇÃO</t>
  </si>
  <si>
    <t xml:space="preserve"> UN.</t>
  </si>
  <si>
    <t>QUANT.</t>
  </si>
  <si>
    <t>CUSTO UNITÁRIO</t>
  </si>
  <si>
    <t>CUSTO TOTAL</t>
  </si>
  <si>
    <t>mão-de-obra</t>
  </si>
  <si>
    <t>TOTAL R$</t>
  </si>
  <si>
    <t>1.1</t>
  </si>
  <si>
    <t xml:space="preserve">m2 </t>
  </si>
  <si>
    <t>m3</t>
  </si>
  <si>
    <t>TOTAL GERAL</t>
  </si>
  <si>
    <t>PAVIMENTAÇÃO ASFÁLTICA</t>
  </si>
  <si>
    <t>TOTAL DO GRUPO</t>
  </si>
  <si>
    <t>SERVIÇOS PRELIMINARES</t>
  </si>
  <si>
    <t>SINALIZAÇÃO VIÁRIA</t>
  </si>
  <si>
    <t>3.1</t>
  </si>
  <si>
    <t>3.2</t>
  </si>
  <si>
    <t>3.3</t>
  </si>
  <si>
    <t>m²</t>
  </si>
  <si>
    <t xml:space="preserve">       </t>
  </si>
  <si>
    <t>Proprietário:  PREFEITURA MUNICIPAL DE ITATIBA DO SUL</t>
  </si>
  <si>
    <t>m3xKm</t>
  </si>
  <si>
    <t>BDI: 30%</t>
  </si>
  <si>
    <t xml:space="preserve">Transporte </t>
  </si>
  <si>
    <t>24 Km de asfalto + 26,5 km chão (por Barra do Rio Azul)</t>
  </si>
  <si>
    <t>Marlei Salete Ogrodowski</t>
  </si>
  <si>
    <t xml:space="preserve">    Responsável Técnica</t>
  </si>
  <si>
    <t>PLANILHA  ORÇAMENTÁRIA GLOBAL</t>
  </si>
  <si>
    <t>SINAPI</t>
  </si>
  <si>
    <t>CÓDIGO</t>
  </si>
  <si>
    <t>74209/001</t>
  </si>
  <si>
    <t>Limpeza de superficies com jato de alta pressão de ar e água</t>
  </si>
  <si>
    <t>73806/001</t>
  </si>
  <si>
    <t>Pintura de Ligação com emulsão RR-2C - reperfilagem</t>
  </si>
  <si>
    <t xml:space="preserve">C.B.U.Q. com CAP 50/70, camada de reperfilagem, incl usinagem, aplicação   (e=0,045m)       </t>
  </si>
  <si>
    <t>Transporte comercial rodovia pavimentada - CBUQ (24 km)</t>
  </si>
  <si>
    <t>Transporte comercial rodovia revest. primário - CBUQ (26,50 km)</t>
  </si>
  <si>
    <t>Pintura de Ligação com emulsão RR-2C - camada final</t>
  </si>
  <si>
    <t>7264-DAER</t>
  </si>
  <si>
    <t>Sinalização horizontal com tinta retrorrefletiva a base de resina acrílica</t>
  </si>
  <si>
    <t>DIVERSOS</t>
  </si>
  <si>
    <t>Limpeza final da obra</t>
  </si>
  <si>
    <t>mat + equip</t>
  </si>
  <si>
    <t>Sinapi/RS de junho de 2013</t>
  </si>
  <si>
    <t>Adriana Kátia Tozzo</t>
  </si>
  <si>
    <t xml:space="preserve">  Prefeita Municipal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</si>
  <si>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</si>
  <si>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</si>
  <si>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</si>
  <si>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</si>
  <si>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</si>
  <si>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</si>
  <si>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</si>
  <si>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</si>
  <si>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</si>
  <si>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Placa de "PREFERÊNCIA" e "PARE" com poste galvanizado</t>
  </si>
  <si>
    <t>DATA: 08/12/2013</t>
  </si>
  <si>
    <t>4.1</t>
  </si>
  <si>
    <t>C.B.U.Q. com CAP 50/70, camada de reperf., incl usinagem, aplicação em faixa de seg. elevada</t>
  </si>
  <si>
    <t>ÁREA Á PAVIMENTAR = 4.550,00 m2</t>
  </si>
  <si>
    <t>Placa de obra - em chapa metál. nº 20 de 2,00 x 1,50m - padrão BADESUL</t>
  </si>
  <si>
    <t>1.2</t>
  </si>
  <si>
    <t>vb</t>
  </si>
  <si>
    <t>Mobilização /desmoblilização de obra</t>
  </si>
  <si>
    <t>SINALIZAÇÃO VERTICAL</t>
  </si>
  <si>
    <t>3.1.1</t>
  </si>
  <si>
    <t xml:space="preserve">SINALIZAÇÃO HORIZONTAL                  </t>
  </si>
  <si>
    <t>3.2.1</t>
  </si>
  <si>
    <t>MURO DE CONTENÇÃO</t>
  </si>
  <si>
    <t>5.1</t>
  </si>
  <si>
    <t>5.2</t>
  </si>
  <si>
    <t>FAIXA DE SEGURANÇA ELEVADA</t>
  </si>
  <si>
    <t>74254/002</t>
  </si>
  <si>
    <t>kg</t>
  </si>
  <si>
    <t>73942/002</t>
  </si>
  <si>
    <t>74138/003</t>
  </si>
  <si>
    <t>FORMA PARA ESTRUTURAS DE CONCRETO (PILAR, VIGA E LAJE) EM CHAPA DE MAD EIRA COMPENSADA RESINADA, DE 1,10 X 2,20, ESPESSURA = 12 MM, 05 UTILIZ ACOES. (FABRICACAO, MONTAGEM E DESMONTAGEM)</t>
  </si>
  <si>
    <t>ARMACAO ACO CA-50, DIAM. 6,3 (1/4) A 12,5MM(1/2) -FORNECIMENTO/ CORTE( PERDA DE 10%) / DOBRA / COLOCACAO.</t>
  </si>
  <si>
    <t>ARMACAO DE ACO CA-60 DIAM. 3,4 A 6,0MM.- FORNECIMENTO / CORTE (C/PERDA DE 10%) / DOBRA / COLOCACAO.</t>
  </si>
  <si>
    <t>CONCRETO USINADO BOMBEADO FCK=25MPA, INCLUSIVE LANCAMENTO E ADENSAMENT O</t>
  </si>
  <si>
    <t>m³</t>
  </si>
  <si>
    <t>SAPATA CORRIDA</t>
  </si>
  <si>
    <t>4.2</t>
  </si>
  <si>
    <t>CORTINA</t>
  </si>
  <si>
    <t>4.3</t>
  </si>
  <si>
    <t>TIRANTES</t>
  </si>
  <si>
    <t>TOTAL</t>
  </si>
  <si>
    <t xml:space="preserve">TOTAL </t>
  </si>
  <si>
    <t>REATERRO E COMPACTAÇÃO MECÂNICA DE VALA COM COMPACTADOR MANUAL TIPO SOQUETE VIBRATÓRIO</t>
  </si>
  <si>
    <t>4.2.1</t>
  </si>
  <si>
    <t>4.2.2</t>
  </si>
  <si>
    <t>4.2.3</t>
  </si>
  <si>
    <t>4.2.4</t>
  </si>
  <si>
    <t>4.3.1</t>
  </si>
  <si>
    <t>4.3.2</t>
  </si>
  <si>
    <t>4.3.4</t>
  </si>
  <si>
    <t>CONCRETO USINADO BOMBEADO FCK=25MPA, INCLUSIVE LANCAMENTO E ADENSAMENTO</t>
  </si>
  <si>
    <t>4.4</t>
  </si>
  <si>
    <t>4.5</t>
  </si>
  <si>
    <t>73817/002</t>
  </si>
  <si>
    <t>EMBASAMENTO DE MATERIAL GRANULAR- RACHÃO</t>
  </si>
  <si>
    <t>79517/002</t>
  </si>
  <si>
    <t>ESCAVACAO MANUAL EM SOLO, PROF. MAIOR QUE 1,5M ATE 4,00 M</t>
  </si>
  <si>
    <t>4.3.3</t>
  </si>
  <si>
    <t>4.4.1</t>
  </si>
  <si>
    <t>4.4.2</t>
  </si>
  <si>
    <t>4.4.3</t>
  </si>
  <si>
    <t>4.4.4</t>
  </si>
  <si>
    <t>4.5.1</t>
  </si>
  <si>
    <t>4.5.2</t>
  </si>
  <si>
    <t>ACABAMENTOS MURO DE CONTENÇÃO</t>
  </si>
  <si>
    <t>comp.</t>
  </si>
  <si>
    <t>SERVICOS TOPOGRAFICOS PARA PAVIMENTACAO ACOMPANHAMENTO E GREIDE</t>
  </si>
  <si>
    <t>3.3.1</t>
  </si>
  <si>
    <t>3.3.2</t>
  </si>
  <si>
    <t>3.3.3</t>
  </si>
  <si>
    <t xml:space="preserve">C.B.U.Q. com CAP 50/70, camada final, incl usin., aplic   (e=0,030m)       </t>
  </si>
  <si>
    <t>Local:   Parte da Rua Argentina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</si>
</sst>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</numFmts>
  <fonts count="59">
    <font>
      <sz val="10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56" fillId="0" borderId="15" xfId="0" applyFont="1" applyBorder="1" applyAlignment="1" applyProtection="1">
      <alignment horizontal="center"/>
      <protection locked="0"/>
    </xf>
    <xf numFmtId="4" fontId="56" fillId="0" borderId="15" xfId="0" applyNumberFormat="1" applyFont="1" applyBorder="1" applyAlignment="1" applyProtection="1">
      <alignment horizontal="right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4" fontId="56" fillId="33" borderId="15" xfId="0" applyNumberFormat="1" applyFont="1" applyFill="1" applyBorder="1" applyAlignment="1" applyProtection="1">
      <alignment horizontal="right"/>
      <protection locked="0"/>
    </xf>
    <xf numFmtId="4" fontId="56" fillId="33" borderId="16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11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/>
    </xf>
    <xf numFmtId="167" fontId="53" fillId="0" borderId="0" xfId="0" applyNumberFormat="1" applyFont="1" applyBorder="1" applyAlignment="1">
      <alignment/>
    </xf>
    <xf numFmtId="0" fontId="57" fillId="0" borderId="17" xfId="0" applyFont="1" applyBorder="1" applyAlignment="1" applyProtection="1">
      <alignment horizontal="left"/>
      <protection locked="0"/>
    </xf>
    <xf numFmtId="0" fontId="56" fillId="0" borderId="17" xfId="0" applyFont="1" applyBorder="1" applyAlignment="1" applyProtection="1">
      <alignment horizontal="left"/>
      <protection locked="0"/>
    </xf>
    <xf numFmtId="0" fontId="56" fillId="0" borderId="17" xfId="0" applyFont="1" applyBorder="1" applyAlignment="1" applyProtection="1">
      <alignment horizontal="left" vertical="center"/>
      <protection locked="0"/>
    </xf>
    <xf numFmtId="0" fontId="56" fillId="33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Border="1" applyAlignment="1">
      <alignment/>
    </xf>
    <xf numFmtId="0" fontId="56" fillId="0" borderId="18" xfId="0" applyFont="1" applyBorder="1" applyAlignment="1" applyProtection="1">
      <alignment horizontal="left"/>
      <protection locked="0"/>
    </xf>
    <xf numFmtId="0" fontId="56" fillId="0" borderId="16" xfId="0" applyFont="1" applyBorder="1" applyAlignment="1" applyProtection="1">
      <alignment horizontal="center"/>
      <protection locked="0"/>
    </xf>
    <xf numFmtId="4" fontId="56" fillId="0" borderId="16" xfId="0" applyNumberFormat="1" applyFont="1" applyBorder="1" applyAlignment="1" applyProtection="1">
      <alignment horizontal="right"/>
      <protection locked="0"/>
    </xf>
    <xf numFmtId="0" fontId="56" fillId="0" borderId="22" xfId="0" applyFont="1" applyBorder="1" applyAlignment="1" applyProtection="1">
      <alignment horizontal="left"/>
      <protection locked="0"/>
    </xf>
    <xf numFmtId="0" fontId="56" fillId="0" borderId="23" xfId="0" applyFont="1" applyBorder="1" applyAlignment="1" applyProtection="1">
      <alignment horizontal="center"/>
      <protection locked="0"/>
    </xf>
    <xf numFmtId="4" fontId="56" fillId="0" borderId="23" xfId="0" applyNumberFormat="1" applyFont="1" applyBorder="1" applyAlignment="1" applyProtection="1">
      <alignment horizontal="right"/>
      <protection locked="0"/>
    </xf>
    <xf numFmtId="0" fontId="56" fillId="33" borderId="24" xfId="0" applyFont="1" applyFill="1" applyBorder="1" applyAlignment="1" applyProtection="1">
      <alignment horizontal="left"/>
      <protection locked="0"/>
    </xf>
    <xf numFmtId="0" fontId="56" fillId="33" borderId="25" xfId="0" applyFont="1" applyFill="1" applyBorder="1" applyAlignment="1" applyProtection="1">
      <alignment horizontal="center"/>
      <protection locked="0"/>
    </xf>
    <xf numFmtId="4" fontId="56" fillId="33" borderId="25" xfId="0" applyNumberFormat="1" applyFont="1" applyFill="1" applyBorder="1" applyAlignment="1" applyProtection="1">
      <alignment horizontal="right"/>
      <protection locked="0"/>
    </xf>
    <xf numFmtId="4" fontId="56" fillId="0" borderId="16" xfId="0" applyNumberFormat="1" applyFont="1" applyBorder="1" applyAlignment="1">
      <alignment/>
    </xf>
    <xf numFmtId="4" fontId="56" fillId="0" borderId="26" xfId="0" applyNumberFormat="1" applyFont="1" applyBorder="1" applyAlignment="1">
      <alignment/>
    </xf>
    <xf numFmtId="4" fontId="56" fillId="0" borderId="15" xfId="0" applyNumberFormat="1" applyFont="1" applyBorder="1" applyAlignment="1">
      <alignment/>
    </xf>
    <xf numFmtId="4" fontId="56" fillId="0" borderId="27" xfId="0" applyNumberFormat="1" applyFont="1" applyBorder="1" applyAlignment="1">
      <alignment/>
    </xf>
    <xf numFmtId="0" fontId="9" fillId="0" borderId="19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4" fontId="56" fillId="0" borderId="15" xfId="0" applyNumberFormat="1" applyFont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4" fontId="56" fillId="33" borderId="16" xfId="0" applyNumberFormat="1" applyFont="1" applyFill="1" applyBorder="1" applyAlignment="1">
      <alignment/>
    </xf>
    <xf numFmtId="0" fontId="9" fillId="34" borderId="29" xfId="0" applyFont="1" applyFill="1" applyBorder="1" applyAlignment="1">
      <alignment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56" fillId="33" borderId="15" xfId="0" applyNumberFormat="1" applyFont="1" applyFill="1" applyBorder="1" applyAlignment="1">
      <alignment/>
    </xf>
    <xf numFmtId="4" fontId="58" fillId="33" borderId="15" xfId="0" applyNumberFormat="1" applyFont="1" applyFill="1" applyBorder="1" applyAlignment="1" applyProtection="1">
      <alignment horizontal="right"/>
      <protection locked="0"/>
    </xf>
    <xf numFmtId="0" fontId="9" fillId="0" borderId="20" xfId="0" applyFont="1" applyFill="1" applyBorder="1" applyAlignment="1">
      <alignment horizontal="left" vertical="center" wrapText="1"/>
    </xf>
    <xf numFmtId="4" fontId="9" fillId="0" borderId="16" xfId="0" applyNumberFormat="1" applyFont="1" applyBorder="1" applyAlignment="1" applyProtection="1">
      <alignment horizontal="right"/>
      <protection locked="0"/>
    </xf>
    <xf numFmtId="0" fontId="57" fillId="33" borderId="30" xfId="0" applyFont="1" applyFill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left"/>
    </xf>
    <xf numFmtId="0" fontId="56" fillId="33" borderId="24" xfId="0" applyFont="1" applyFill="1" applyBorder="1" applyAlignment="1" applyProtection="1">
      <alignment horizontal="center"/>
      <protection locked="0"/>
    </xf>
    <xf numFmtId="4" fontId="58" fillId="33" borderId="16" xfId="0" applyNumberFormat="1" applyFont="1" applyFill="1" applyBorder="1" applyAlignment="1" applyProtection="1">
      <alignment horizontal="right"/>
      <protection locked="0"/>
    </xf>
    <xf numFmtId="0" fontId="58" fillId="35" borderId="15" xfId="0" applyFont="1" applyFill="1" applyBorder="1" applyAlignment="1" applyProtection="1">
      <alignment horizontal="center"/>
      <protection locked="0"/>
    </xf>
    <xf numFmtId="4" fontId="58" fillId="35" borderId="15" xfId="0" applyNumberFormat="1" applyFont="1" applyFill="1" applyBorder="1" applyAlignment="1" applyProtection="1">
      <alignment horizontal="right"/>
      <protection locked="0"/>
    </xf>
    <xf numFmtId="0" fontId="1" fillId="33" borderId="30" xfId="0" applyFont="1" applyFill="1" applyBorder="1" applyAlignment="1" applyProtection="1">
      <alignment horizontal="left"/>
      <protection locked="0"/>
    </xf>
    <xf numFmtId="0" fontId="56" fillId="33" borderId="17" xfId="0" applyFont="1" applyFill="1" applyBorder="1" applyAlignment="1" applyProtection="1">
      <alignment horizontal="center"/>
      <protection locked="0"/>
    </xf>
    <xf numFmtId="0" fontId="57" fillId="35" borderId="17" xfId="0" applyFont="1" applyFill="1" applyBorder="1" applyAlignment="1" applyProtection="1">
      <alignment horizontal="left"/>
      <protection locked="0"/>
    </xf>
    <xf numFmtId="0" fontId="56" fillId="35" borderId="15" xfId="0" applyFont="1" applyFill="1" applyBorder="1" applyAlignment="1" applyProtection="1">
      <alignment horizontal="center"/>
      <protection locked="0"/>
    </xf>
    <xf numFmtId="4" fontId="56" fillId="35" borderId="15" xfId="0" applyNumberFormat="1" applyFont="1" applyFill="1" applyBorder="1" applyAlignment="1" applyProtection="1">
      <alignment horizontal="right"/>
      <protection locked="0"/>
    </xf>
    <xf numFmtId="0" fontId="1" fillId="35" borderId="17" xfId="0" applyFont="1" applyFill="1" applyBorder="1" applyAlignment="1" applyProtection="1">
      <alignment horizontal="left"/>
      <protection locked="0"/>
    </xf>
    <xf numFmtId="0" fontId="9" fillId="33" borderId="18" xfId="0" applyFont="1" applyFill="1" applyBorder="1" applyAlignment="1" applyProtection="1">
      <alignment horizontal="left"/>
      <protection locked="0"/>
    </xf>
    <xf numFmtId="4" fontId="9" fillId="0" borderId="15" xfId="0" applyNumberFormat="1" applyFont="1" applyBorder="1" applyAlignment="1">
      <alignment/>
    </xf>
    <xf numFmtId="0" fontId="9" fillId="33" borderId="16" xfId="0" applyFont="1" applyFill="1" applyBorder="1" applyAlignment="1" applyProtection="1">
      <alignment horizontal="center"/>
      <protection locked="0"/>
    </xf>
    <xf numFmtId="4" fontId="9" fillId="33" borderId="16" xfId="0" applyNumberFormat="1" applyFont="1" applyFill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center"/>
      <protection locked="0"/>
    </xf>
    <xf numFmtId="4" fontId="9" fillId="0" borderId="26" xfId="0" applyNumberFormat="1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57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4" fontId="9" fillId="0" borderId="25" xfId="0" applyNumberFormat="1" applyFont="1" applyBorder="1" applyAlignment="1">
      <alignment/>
    </xf>
    <xf numFmtId="4" fontId="9" fillId="33" borderId="16" xfId="0" applyNumberFormat="1" applyFont="1" applyFill="1" applyBorder="1" applyAlignment="1" applyProtection="1">
      <alignment horizontal="right"/>
      <protection locked="0"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4" fontId="9" fillId="33" borderId="15" xfId="0" applyNumberFormat="1" applyFont="1" applyFill="1" applyBorder="1" applyAlignment="1" applyProtection="1">
      <alignment horizontal="right"/>
      <protection locked="0"/>
    </xf>
    <xf numFmtId="0" fontId="56" fillId="0" borderId="35" xfId="0" applyFont="1" applyBorder="1" applyAlignment="1">
      <alignment/>
    </xf>
    <xf numFmtId="0" fontId="56" fillId="0" borderId="36" xfId="0" applyFont="1" applyBorder="1" applyAlignment="1">
      <alignment horizontal="center"/>
    </xf>
    <xf numFmtId="2" fontId="56" fillId="0" borderId="36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0" fontId="9" fillId="34" borderId="38" xfId="0" applyFont="1" applyFill="1" applyBorder="1" applyAlignment="1">
      <alignment horizontal="center"/>
    </xf>
    <xf numFmtId="0" fontId="9" fillId="34" borderId="39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5" borderId="28" xfId="0" applyFont="1" applyFill="1" applyBorder="1" applyAlignment="1">
      <alignment/>
    </xf>
    <xf numFmtId="4" fontId="56" fillId="35" borderId="15" xfId="0" applyNumberFormat="1" applyFont="1" applyFill="1" applyBorder="1" applyAlignment="1">
      <alignment/>
    </xf>
    <xf numFmtId="4" fontId="56" fillId="35" borderId="40" xfId="0" applyNumberFormat="1" applyFont="1" applyFill="1" applyBorder="1" applyAlignment="1">
      <alignment/>
    </xf>
    <xf numFmtId="0" fontId="57" fillId="0" borderId="41" xfId="0" applyFont="1" applyBorder="1" applyAlignment="1">
      <alignment horizontal="left"/>
    </xf>
    <xf numFmtId="0" fontId="56" fillId="0" borderId="42" xfId="0" applyFont="1" applyBorder="1" applyAlignment="1">
      <alignment horizontal="left"/>
    </xf>
    <xf numFmtId="4" fontId="56" fillId="0" borderId="23" xfId="0" applyNumberFormat="1" applyFont="1" applyBorder="1" applyAlignment="1">
      <alignment/>
    </xf>
    <xf numFmtId="4" fontId="57" fillId="0" borderId="43" xfId="0" applyNumberFormat="1" applyFont="1" applyBorder="1" applyAlignment="1">
      <alignment/>
    </xf>
    <xf numFmtId="4" fontId="56" fillId="35" borderId="27" xfId="0" applyNumberFormat="1" applyFont="1" applyFill="1" applyBorder="1" applyAlignment="1">
      <alignment/>
    </xf>
    <xf numFmtId="0" fontId="9" fillId="0" borderId="44" xfId="0" applyFont="1" applyBorder="1" applyAlignment="1">
      <alignment horizontal="left"/>
    </xf>
    <xf numFmtId="0" fontId="9" fillId="35" borderId="28" xfId="0" applyFont="1" applyFill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58" fillId="35" borderId="28" xfId="0" applyFont="1" applyFill="1" applyBorder="1" applyAlignment="1">
      <alignment/>
    </xf>
    <xf numFmtId="4" fontId="58" fillId="35" borderId="15" xfId="0" applyNumberFormat="1" applyFont="1" applyFill="1" applyBorder="1" applyAlignment="1">
      <alignment/>
    </xf>
    <xf numFmtId="4" fontId="58" fillId="35" borderId="27" xfId="0" applyNumberFormat="1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9" fillId="33" borderId="45" xfId="0" applyFont="1" applyFill="1" applyBorder="1" applyAlignment="1">
      <alignment horizontal="left"/>
    </xf>
    <xf numFmtId="0" fontId="9" fillId="33" borderId="46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9" fillId="0" borderId="31" xfId="0" applyFont="1" applyBorder="1" applyAlignment="1">
      <alignment/>
    </xf>
    <xf numFmtId="0" fontId="57" fillId="33" borderId="45" xfId="0" applyFont="1" applyFill="1" applyBorder="1" applyAlignment="1">
      <alignment horizontal="left"/>
    </xf>
    <xf numFmtId="0" fontId="57" fillId="33" borderId="46" xfId="0" applyFont="1" applyFill="1" applyBorder="1" applyAlignment="1">
      <alignment horizontal="left"/>
    </xf>
    <xf numFmtId="0" fontId="57" fillId="33" borderId="24" xfId="0" applyFont="1" applyFill="1" applyBorder="1" applyAlignment="1">
      <alignment horizontal="left"/>
    </xf>
    <xf numFmtId="4" fontId="56" fillId="33" borderId="25" xfId="0" applyNumberFormat="1" applyFont="1" applyFill="1" applyBorder="1" applyAlignment="1">
      <alignment/>
    </xf>
    <xf numFmtId="4" fontId="56" fillId="33" borderId="27" xfId="0" applyNumberFormat="1" applyFont="1" applyFill="1" applyBorder="1" applyAlignment="1">
      <alignment/>
    </xf>
    <xf numFmtId="4" fontId="57" fillId="33" borderId="27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0" fontId="57" fillId="33" borderId="47" xfId="0" applyFont="1" applyFill="1" applyBorder="1" applyAlignment="1">
      <alignment horizontal="left"/>
    </xf>
    <xf numFmtId="0" fontId="57" fillId="33" borderId="30" xfId="0" applyFont="1" applyFill="1" applyBorder="1" applyAlignment="1">
      <alignment horizontal="left"/>
    </xf>
    <xf numFmtId="0" fontId="57" fillId="33" borderId="17" xfId="0" applyFont="1" applyFill="1" applyBorder="1" applyAlignment="1">
      <alignment horizontal="left"/>
    </xf>
    <xf numFmtId="4" fontId="57" fillId="33" borderId="15" xfId="0" applyNumberFormat="1" applyFont="1" applyFill="1" applyBorder="1" applyAlignment="1">
      <alignment/>
    </xf>
    <xf numFmtId="0" fontId="9" fillId="33" borderId="34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56" fillId="33" borderId="46" xfId="0" applyFont="1" applyFill="1" applyBorder="1" applyAlignment="1">
      <alignment horizontal="left"/>
    </xf>
    <xf numFmtId="4" fontId="57" fillId="33" borderId="48" xfId="0" applyNumberFormat="1" applyFont="1" applyFill="1" applyBorder="1" applyAlignment="1">
      <alignment/>
    </xf>
    <xf numFmtId="4" fontId="57" fillId="33" borderId="49" xfId="0" applyNumberFormat="1" applyFont="1" applyFill="1" applyBorder="1" applyAlignment="1">
      <alignment/>
    </xf>
    <xf numFmtId="0" fontId="9" fillId="0" borderId="50" xfId="0" applyFont="1" applyBorder="1" applyAlignment="1">
      <alignment/>
    </xf>
    <xf numFmtId="0" fontId="57" fillId="0" borderId="51" xfId="0" applyFont="1" applyBorder="1" applyAlignment="1">
      <alignment horizontal="left"/>
    </xf>
    <xf numFmtId="0" fontId="57" fillId="0" borderId="52" xfId="0" applyFont="1" applyBorder="1" applyAlignment="1">
      <alignment horizontal="left"/>
    </xf>
    <xf numFmtId="4" fontId="56" fillId="0" borderId="36" xfId="0" applyNumberFormat="1" applyFont="1" applyBorder="1" applyAlignment="1">
      <alignment/>
    </xf>
    <xf numFmtId="0" fontId="9" fillId="6" borderId="44" xfId="0" applyFont="1" applyFill="1" applyBorder="1" applyAlignment="1">
      <alignment/>
    </xf>
    <xf numFmtId="0" fontId="56" fillId="6" borderId="22" xfId="0" applyFont="1" applyFill="1" applyBorder="1" applyAlignment="1" applyProtection="1">
      <alignment horizontal="left"/>
      <protection locked="0"/>
    </xf>
    <xf numFmtId="0" fontId="57" fillId="6" borderId="41" xfId="0" applyFont="1" applyFill="1" applyBorder="1" applyAlignment="1">
      <alignment horizontal="left"/>
    </xf>
    <xf numFmtId="0" fontId="56" fillId="6" borderId="42" xfId="0" applyFont="1" applyFill="1" applyBorder="1" applyAlignment="1">
      <alignment horizontal="left"/>
    </xf>
    <xf numFmtId="0" fontId="56" fillId="6" borderId="23" xfId="0" applyFont="1" applyFill="1" applyBorder="1" applyAlignment="1" applyProtection="1">
      <alignment horizontal="center"/>
      <protection locked="0"/>
    </xf>
    <xf numFmtId="4" fontId="56" fillId="6" borderId="23" xfId="0" applyNumberFormat="1" applyFont="1" applyFill="1" applyBorder="1" applyAlignment="1" applyProtection="1">
      <alignment horizontal="right"/>
      <protection locked="0"/>
    </xf>
    <xf numFmtId="4" fontId="56" fillId="6" borderId="23" xfId="0" applyNumberFormat="1" applyFont="1" applyFill="1" applyBorder="1" applyAlignment="1">
      <alignment/>
    </xf>
    <xf numFmtId="4" fontId="57" fillId="6" borderId="43" xfId="0" applyNumberFormat="1" applyFont="1" applyFill="1" applyBorder="1" applyAlignment="1">
      <alignment/>
    </xf>
    <xf numFmtId="0" fontId="9" fillId="6" borderId="44" xfId="0" applyFont="1" applyFill="1" applyBorder="1" applyAlignment="1">
      <alignment horizontal="left"/>
    </xf>
    <xf numFmtId="4" fontId="57" fillId="6" borderId="23" xfId="0" applyNumberFormat="1" applyFont="1" applyFill="1" applyBorder="1" applyAlignment="1">
      <alignment/>
    </xf>
    <xf numFmtId="0" fontId="56" fillId="0" borderId="34" xfId="0" applyFont="1" applyBorder="1" applyAlignment="1">
      <alignment horizontal="left"/>
    </xf>
    <xf numFmtId="0" fontId="56" fillId="0" borderId="47" xfId="0" applyFont="1" applyBorder="1" applyAlignment="1">
      <alignment horizontal="left" wrapText="1"/>
    </xf>
    <xf numFmtId="0" fontId="56" fillId="0" borderId="30" xfId="0" applyFont="1" applyBorder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0" fontId="56" fillId="0" borderId="34" xfId="0" applyFont="1" applyBorder="1" applyAlignment="1">
      <alignment horizontal="left" wrapText="1"/>
    </xf>
    <xf numFmtId="0" fontId="56" fillId="0" borderId="33" xfId="0" applyFont="1" applyBorder="1" applyAlignment="1">
      <alignment horizontal="left" wrapText="1"/>
    </xf>
    <xf numFmtId="0" fontId="56" fillId="0" borderId="18" xfId="0" applyFont="1" applyBorder="1" applyAlignment="1">
      <alignment horizontal="left" wrapText="1"/>
    </xf>
    <xf numFmtId="0" fontId="56" fillId="0" borderId="47" xfId="0" applyFont="1" applyBorder="1" applyAlignment="1">
      <alignment horizontal="left"/>
    </xf>
    <xf numFmtId="0" fontId="56" fillId="0" borderId="30" xfId="0" applyFont="1" applyBorder="1" applyAlignment="1">
      <alignment horizontal="left"/>
    </xf>
    <xf numFmtId="0" fontId="56" fillId="0" borderId="34" xfId="0" applyFont="1" applyBorder="1" applyAlignment="1">
      <alignment horizontal="left"/>
    </xf>
    <xf numFmtId="0" fontId="56" fillId="0" borderId="33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56" fillId="0" borderId="47" xfId="0" applyFont="1" applyBorder="1" applyAlignment="1">
      <alignment horizontal="left" vertical="center" wrapText="1"/>
    </xf>
    <xf numFmtId="0" fontId="56" fillId="0" borderId="30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1" fillId="36" borderId="17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47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7" fillId="35" borderId="47" xfId="0" applyFont="1" applyFill="1" applyBorder="1" applyAlignment="1">
      <alignment horizontal="left"/>
    </xf>
    <xf numFmtId="0" fontId="57" fillId="35" borderId="30" xfId="0" applyFont="1" applyFill="1" applyBorder="1" applyAlignment="1">
      <alignment horizontal="left"/>
    </xf>
    <xf numFmtId="0" fontId="56" fillId="34" borderId="54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4" borderId="59" xfId="0" applyFont="1" applyFill="1" applyBorder="1" applyAlignment="1">
      <alignment horizontal="center"/>
    </xf>
    <xf numFmtId="0" fontId="9" fillId="34" borderId="60" xfId="0" applyFont="1" applyFill="1" applyBorder="1" applyAlignment="1">
      <alignment horizontal="center"/>
    </xf>
    <xf numFmtId="0" fontId="9" fillId="34" borderId="6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6" fillId="0" borderId="62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7" fillId="35" borderId="15" xfId="0" applyFont="1" applyFill="1" applyBorder="1" applyAlignment="1">
      <alignment horizontal="left"/>
    </xf>
    <xf numFmtId="0" fontId="57" fillId="35" borderId="17" xfId="0" applyFont="1" applyFill="1" applyBorder="1" applyAlignment="1">
      <alignment horizontal="left"/>
    </xf>
    <xf numFmtId="0" fontId="1" fillId="35" borderId="63" xfId="0" applyFont="1" applyFill="1" applyBorder="1" applyAlignment="1">
      <alignment horizontal="left"/>
    </xf>
    <xf numFmtId="0" fontId="1" fillId="35" borderId="64" xfId="0" applyFont="1" applyFill="1" applyBorder="1" applyAlignment="1">
      <alignment horizontal="left"/>
    </xf>
    <xf numFmtId="0" fontId="1" fillId="35" borderId="65" xfId="0" applyFont="1" applyFill="1" applyBorder="1" applyAlignment="1">
      <alignment horizontal="left"/>
    </xf>
    <xf numFmtId="0" fontId="9" fillId="0" borderId="66" xfId="0" applyFont="1" applyFill="1" applyBorder="1" applyAlignment="1">
      <alignment horizontal="left"/>
    </xf>
    <xf numFmtId="0" fontId="57" fillId="0" borderId="30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56" fillId="0" borderId="68" xfId="0" applyFont="1" applyBorder="1" applyAlignment="1" applyProtection="1">
      <alignment horizontal="left"/>
      <protection locked="0"/>
    </xf>
    <xf numFmtId="0" fontId="57" fillId="0" borderId="69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70" xfId="0" applyFont="1" applyBorder="1" applyAlignment="1" applyProtection="1">
      <alignment horizontal="center"/>
      <protection locked="0"/>
    </xf>
    <xf numFmtId="4" fontId="56" fillId="0" borderId="70" xfId="0" applyNumberFormat="1" applyFont="1" applyBorder="1" applyAlignment="1" applyProtection="1">
      <alignment horizontal="right"/>
      <protection locked="0"/>
    </xf>
    <xf numFmtId="4" fontId="56" fillId="0" borderId="70" xfId="0" applyNumberFormat="1" applyFont="1" applyBorder="1" applyAlignment="1">
      <alignment/>
    </xf>
    <xf numFmtId="4" fontId="57" fillId="0" borderId="71" xfId="0" applyNumberFormat="1" applyFont="1" applyBorder="1" applyAlignment="1">
      <alignment/>
    </xf>
    <xf numFmtId="0" fontId="57" fillId="33" borderId="15" xfId="0" applyFont="1" applyFill="1" applyBorder="1" applyAlignment="1" applyProtection="1">
      <alignment horizontal="left"/>
      <protection locked="0"/>
    </xf>
    <xf numFmtId="0" fontId="57" fillId="33" borderId="15" xfId="0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31">
      <selection activeCell="A42" sqref="A42:L42"/>
    </sheetView>
  </sheetViews>
  <sheetFormatPr defaultColWidth="9.140625" defaultRowHeight="12.75"/>
  <cols>
    <col min="2" max="2" width="5.00390625" style="0" customWidth="1"/>
    <col min="3" max="5" width="20.7109375" style="0" customWidth="1"/>
    <col min="6" max="6" width="5.421875" style="0" customWidth="1"/>
    <col min="7" max="7" width="8.8515625" style="0" customWidth="1"/>
    <col min="8" max="12" width="12.7109375" style="0" customWidth="1"/>
  </cols>
  <sheetData>
    <row r="1" spans="1:12" ht="12.75">
      <c r="A1" s="9"/>
      <c r="B1" s="9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3.5" thickBo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4" ht="12.75">
      <c r="A3" s="36"/>
      <c r="B3" s="196"/>
      <c r="C3" s="196"/>
      <c r="D3" s="196"/>
      <c r="E3" s="196"/>
      <c r="F3" s="197"/>
      <c r="G3" s="177" t="s">
        <v>21</v>
      </c>
      <c r="H3" s="178"/>
      <c r="I3" s="178"/>
      <c r="J3" s="178"/>
      <c r="K3" s="178"/>
      <c r="L3" s="179"/>
      <c r="N3" s="1"/>
    </row>
    <row r="4" spans="1:12" ht="12.75">
      <c r="A4" s="100"/>
      <c r="B4" s="180" t="s">
        <v>28</v>
      </c>
      <c r="C4" s="180"/>
      <c r="D4" s="180"/>
      <c r="E4" s="180"/>
      <c r="F4" s="180"/>
      <c r="G4" s="181" t="s">
        <v>118</v>
      </c>
      <c r="H4" s="181"/>
      <c r="I4" s="181"/>
      <c r="J4" s="181"/>
      <c r="K4" s="181"/>
      <c r="L4" s="182"/>
    </row>
    <row r="5" spans="1:12" ht="13.5" thickBot="1">
      <c r="A5" s="101" t="s">
        <v>29</v>
      </c>
      <c r="B5" s="198"/>
      <c r="C5" s="198"/>
      <c r="D5" s="198"/>
      <c r="E5" s="198"/>
      <c r="F5" s="199"/>
      <c r="G5" s="168" t="s">
        <v>60</v>
      </c>
      <c r="H5" s="169"/>
      <c r="I5" s="169"/>
      <c r="J5" s="170"/>
      <c r="K5" s="185" t="s">
        <v>57</v>
      </c>
      <c r="L5" s="186"/>
    </row>
    <row r="6" spans="1:12" ht="13.5" thickBot="1">
      <c r="A6" s="102"/>
      <c r="B6" s="174" t="s">
        <v>23</v>
      </c>
      <c r="C6" s="175"/>
      <c r="D6" s="175"/>
      <c r="E6" s="175"/>
      <c r="F6" s="176"/>
      <c r="G6" s="194" t="s">
        <v>3</v>
      </c>
      <c r="H6" s="187" t="s">
        <v>4</v>
      </c>
      <c r="I6" s="188"/>
      <c r="J6" s="187" t="s">
        <v>5</v>
      </c>
      <c r="K6" s="188"/>
      <c r="L6" s="189" t="s">
        <v>7</v>
      </c>
    </row>
    <row r="7" spans="1:12" ht="13.5" thickBot="1">
      <c r="A7" s="101" t="s">
        <v>30</v>
      </c>
      <c r="B7" s="56" t="s">
        <v>0</v>
      </c>
      <c r="C7" s="191" t="s">
        <v>1</v>
      </c>
      <c r="D7" s="192"/>
      <c r="E7" s="193"/>
      <c r="F7" s="104" t="s">
        <v>2</v>
      </c>
      <c r="G7" s="195"/>
      <c r="H7" s="105" t="s">
        <v>6</v>
      </c>
      <c r="I7" s="106" t="s">
        <v>43</v>
      </c>
      <c r="J7" s="103" t="s">
        <v>6</v>
      </c>
      <c r="K7" s="106" t="s">
        <v>43</v>
      </c>
      <c r="L7" s="190"/>
    </row>
    <row r="8" spans="1:12" ht="12.75">
      <c r="A8" s="107"/>
      <c r="B8" s="70">
        <v>1</v>
      </c>
      <c r="C8" s="183" t="s">
        <v>14</v>
      </c>
      <c r="D8" s="184"/>
      <c r="E8" s="184"/>
      <c r="F8" s="71"/>
      <c r="G8" s="72"/>
      <c r="H8" s="108"/>
      <c r="I8" s="108"/>
      <c r="J8" s="108"/>
      <c r="K8" s="108"/>
      <c r="L8" s="109"/>
    </row>
    <row r="9" spans="1:12" ht="12.75">
      <c r="A9" s="36" t="s">
        <v>31</v>
      </c>
      <c r="B9" s="37" t="s">
        <v>8</v>
      </c>
      <c r="C9" s="156" t="s">
        <v>61</v>
      </c>
      <c r="D9" s="85"/>
      <c r="E9" s="85"/>
      <c r="F9" s="38" t="s">
        <v>19</v>
      </c>
      <c r="G9" s="39">
        <v>3</v>
      </c>
      <c r="H9" s="46">
        <v>13.21</v>
      </c>
      <c r="I9" s="46">
        <v>316.94</v>
      </c>
      <c r="J9" s="46">
        <f>H9*G9</f>
        <v>39.63</v>
      </c>
      <c r="K9" s="46">
        <f>I9*G9</f>
        <v>950.8199999999999</v>
      </c>
      <c r="L9" s="47">
        <f>K9+J9</f>
        <v>990.4499999999999</v>
      </c>
    </row>
    <row r="10" spans="1:12" ht="13.5" thickBot="1">
      <c r="A10" s="82">
        <v>78472</v>
      </c>
      <c r="B10" s="79" t="s">
        <v>62</v>
      </c>
      <c r="C10" s="86" t="s">
        <v>113</v>
      </c>
      <c r="D10" s="87"/>
      <c r="E10" s="87"/>
      <c r="F10" s="80" t="s">
        <v>19</v>
      </c>
      <c r="G10" s="61">
        <v>4550</v>
      </c>
      <c r="H10" s="78">
        <v>0.29</v>
      </c>
      <c r="I10" s="78">
        <v>0.2</v>
      </c>
      <c r="J10" s="78">
        <f>H10*G10</f>
        <v>1319.5</v>
      </c>
      <c r="K10" s="78">
        <f>I10*G10</f>
        <v>910</v>
      </c>
      <c r="L10" s="81">
        <f>K10+J10</f>
        <v>2229.5</v>
      </c>
    </row>
    <row r="11" spans="1:12" ht="13.5" thickBot="1">
      <c r="A11" s="146"/>
      <c r="B11" s="147"/>
      <c r="C11" s="148" t="s">
        <v>13</v>
      </c>
      <c r="D11" s="149"/>
      <c r="E11" s="149"/>
      <c r="F11" s="150"/>
      <c r="G11" s="151"/>
      <c r="H11" s="152"/>
      <c r="I11" s="152"/>
      <c r="J11" s="153">
        <f>SUM(J9:J10)</f>
        <v>1359.13</v>
      </c>
      <c r="K11" s="153">
        <f>SUM(K9:K10)</f>
        <v>1860.82</v>
      </c>
      <c r="L11" s="153">
        <f>SUM(L9:L10)</f>
        <v>3219.95</v>
      </c>
    </row>
    <row r="12" spans="1:12" ht="12.75">
      <c r="A12" s="107"/>
      <c r="B12" s="70">
        <v>2</v>
      </c>
      <c r="C12" s="183" t="s">
        <v>12</v>
      </c>
      <c r="D12" s="184"/>
      <c r="E12" s="184"/>
      <c r="F12" s="71"/>
      <c r="G12" s="72"/>
      <c r="H12" s="108"/>
      <c r="I12" s="108"/>
      <c r="J12" s="108"/>
      <c r="K12" s="108"/>
      <c r="L12" s="114"/>
    </row>
    <row r="13" spans="1:12" ht="12.75">
      <c r="A13" s="34" t="s">
        <v>33</v>
      </c>
      <c r="B13" s="31" t="s">
        <v>47</v>
      </c>
      <c r="C13" s="207" t="s">
        <v>32</v>
      </c>
      <c r="D13" s="208"/>
      <c r="E13" s="208"/>
      <c r="F13" s="20" t="s">
        <v>9</v>
      </c>
      <c r="G13" s="21">
        <v>4550</v>
      </c>
      <c r="H13" s="48">
        <v>0.04</v>
      </c>
      <c r="I13" s="48">
        <v>0.97</v>
      </c>
      <c r="J13" s="48">
        <f aca="true" t="shared" si="0" ref="J13:J21">H13*G13</f>
        <v>182</v>
      </c>
      <c r="K13" s="48">
        <f aca="true" t="shared" si="1" ref="K13:K21">I13*G13</f>
        <v>4413.5</v>
      </c>
      <c r="L13" s="49">
        <f aca="true" t="shared" si="2" ref="L13:L21">K13+J13</f>
        <v>4595.5</v>
      </c>
    </row>
    <row r="14" spans="1:12" ht="12.75">
      <c r="A14" s="34">
        <v>72943</v>
      </c>
      <c r="B14" s="31" t="s">
        <v>48</v>
      </c>
      <c r="C14" s="163" t="s">
        <v>34</v>
      </c>
      <c r="D14" s="164"/>
      <c r="E14" s="164"/>
      <c r="F14" s="20" t="s">
        <v>9</v>
      </c>
      <c r="G14" s="21">
        <f>G13</f>
        <v>4550</v>
      </c>
      <c r="H14" s="48">
        <v>0.06</v>
      </c>
      <c r="I14" s="48">
        <v>1.33</v>
      </c>
      <c r="J14" s="48">
        <f t="shared" si="0"/>
        <v>273</v>
      </c>
      <c r="K14" s="48">
        <f t="shared" si="1"/>
        <v>6051.5</v>
      </c>
      <c r="L14" s="49">
        <f t="shared" si="2"/>
        <v>6324.5</v>
      </c>
    </row>
    <row r="15" spans="1:14" ht="12.75">
      <c r="A15" s="50">
        <v>72965</v>
      </c>
      <c r="B15" s="31" t="s">
        <v>49</v>
      </c>
      <c r="C15" s="163" t="s">
        <v>35</v>
      </c>
      <c r="D15" s="164"/>
      <c r="E15" s="164"/>
      <c r="F15" s="88" t="s">
        <v>10</v>
      </c>
      <c r="G15" s="21">
        <f>G13*0.045</f>
        <v>204.75</v>
      </c>
      <c r="H15" s="48">
        <v>20.92</v>
      </c>
      <c r="I15" s="48">
        <v>502.18</v>
      </c>
      <c r="J15" s="48">
        <f t="shared" si="0"/>
        <v>4283.370000000001</v>
      </c>
      <c r="K15" s="48">
        <f t="shared" si="1"/>
        <v>102821.355</v>
      </c>
      <c r="L15" s="49">
        <f t="shared" si="2"/>
        <v>107104.72499999999</v>
      </c>
      <c r="N15" s="19"/>
    </row>
    <row r="16" spans="1:12" ht="12.75">
      <c r="A16" s="51">
        <v>72887</v>
      </c>
      <c r="B16" s="31" t="s">
        <v>50</v>
      </c>
      <c r="C16" s="163" t="s">
        <v>36</v>
      </c>
      <c r="D16" s="164"/>
      <c r="E16" s="164"/>
      <c r="F16" s="88" t="s">
        <v>22</v>
      </c>
      <c r="G16" s="21">
        <f>G15*24</f>
        <v>4914</v>
      </c>
      <c r="H16" s="48">
        <v>0.04</v>
      </c>
      <c r="I16" s="48">
        <v>0.84</v>
      </c>
      <c r="J16" s="48">
        <f t="shared" si="0"/>
        <v>196.56</v>
      </c>
      <c r="K16" s="48">
        <f t="shared" si="1"/>
        <v>4127.76</v>
      </c>
      <c r="L16" s="49">
        <f t="shared" si="2"/>
        <v>4324.320000000001</v>
      </c>
    </row>
    <row r="17" spans="1:12" ht="12.75">
      <c r="A17" s="51">
        <v>72886</v>
      </c>
      <c r="B17" s="31" t="s">
        <v>51</v>
      </c>
      <c r="C17" s="163" t="s">
        <v>37</v>
      </c>
      <c r="D17" s="164"/>
      <c r="E17" s="164"/>
      <c r="F17" s="88" t="s">
        <v>22</v>
      </c>
      <c r="G17" s="21">
        <f>G15*26.5</f>
        <v>5425.875</v>
      </c>
      <c r="H17" s="48">
        <v>0.04</v>
      </c>
      <c r="I17" s="48">
        <v>1.01</v>
      </c>
      <c r="J17" s="48">
        <f t="shared" si="0"/>
        <v>217.035</v>
      </c>
      <c r="K17" s="48">
        <f t="shared" si="1"/>
        <v>5480.13375</v>
      </c>
      <c r="L17" s="49">
        <f t="shared" si="2"/>
        <v>5697.16875</v>
      </c>
    </row>
    <row r="18" spans="1:12" ht="12.75">
      <c r="A18" s="34">
        <v>72943</v>
      </c>
      <c r="B18" s="31" t="s">
        <v>52</v>
      </c>
      <c r="C18" s="163" t="s">
        <v>38</v>
      </c>
      <c r="D18" s="164"/>
      <c r="E18" s="164"/>
      <c r="F18" s="20" t="s">
        <v>9</v>
      </c>
      <c r="G18" s="21">
        <f>G13</f>
        <v>4550</v>
      </c>
      <c r="H18" s="48">
        <v>0.06</v>
      </c>
      <c r="I18" s="48">
        <v>1.33</v>
      </c>
      <c r="J18" s="48">
        <f t="shared" si="0"/>
        <v>273</v>
      </c>
      <c r="K18" s="48">
        <f t="shared" si="1"/>
        <v>6051.5</v>
      </c>
      <c r="L18" s="49">
        <f t="shared" si="2"/>
        <v>6324.5</v>
      </c>
    </row>
    <row r="19" spans="1:14" ht="12.75">
      <c r="A19" s="50">
        <v>72965</v>
      </c>
      <c r="B19" s="31" t="s">
        <v>53</v>
      </c>
      <c r="C19" s="163" t="s">
        <v>117</v>
      </c>
      <c r="D19" s="164"/>
      <c r="E19" s="164"/>
      <c r="F19" s="88" t="s">
        <v>10</v>
      </c>
      <c r="G19" s="21">
        <f>G14*0.03</f>
        <v>136.5</v>
      </c>
      <c r="H19" s="48">
        <v>20.92</v>
      </c>
      <c r="I19" s="48">
        <v>502.18</v>
      </c>
      <c r="J19" s="48">
        <f t="shared" si="0"/>
        <v>2855.5800000000004</v>
      </c>
      <c r="K19" s="48">
        <f t="shared" si="1"/>
        <v>68547.57</v>
      </c>
      <c r="L19" s="49">
        <f t="shared" si="2"/>
        <v>71403.15000000001</v>
      </c>
      <c r="N19" s="19"/>
    </row>
    <row r="20" spans="1:12" ht="12.75">
      <c r="A20" s="51">
        <v>72887</v>
      </c>
      <c r="B20" s="31" t="s">
        <v>54</v>
      </c>
      <c r="C20" s="163" t="s">
        <v>36</v>
      </c>
      <c r="D20" s="164"/>
      <c r="E20" s="164"/>
      <c r="F20" s="88" t="s">
        <v>22</v>
      </c>
      <c r="G20" s="21">
        <f>G19*24</f>
        <v>3276</v>
      </c>
      <c r="H20" s="48">
        <v>0.04</v>
      </c>
      <c r="I20" s="48">
        <v>0.84</v>
      </c>
      <c r="J20" s="48">
        <f t="shared" si="0"/>
        <v>131.04</v>
      </c>
      <c r="K20" s="48">
        <f t="shared" si="1"/>
        <v>2751.8399999999997</v>
      </c>
      <c r="L20" s="49">
        <f t="shared" si="2"/>
        <v>2882.8799999999997</v>
      </c>
    </row>
    <row r="21" spans="1:12" ht="12.75" customHeight="1" thickBot="1">
      <c r="A21" s="52">
        <v>72886</v>
      </c>
      <c r="B21" s="37" t="s">
        <v>55</v>
      </c>
      <c r="C21" s="165" t="s">
        <v>37</v>
      </c>
      <c r="D21" s="166"/>
      <c r="E21" s="166"/>
      <c r="F21" s="89" t="s">
        <v>22</v>
      </c>
      <c r="G21" s="39">
        <f>G19*26.5</f>
        <v>3617.25</v>
      </c>
      <c r="H21" s="46">
        <v>0.04</v>
      </c>
      <c r="I21" s="46">
        <v>1.01</v>
      </c>
      <c r="J21" s="46">
        <f t="shared" si="0"/>
        <v>144.69</v>
      </c>
      <c r="K21" s="46">
        <f t="shared" si="1"/>
        <v>3653.4225</v>
      </c>
      <c r="L21" s="47">
        <f t="shared" si="2"/>
        <v>3798.1125</v>
      </c>
    </row>
    <row r="22" spans="1:12" ht="13.5" thickBot="1">
      <c r="A22" s="154"/>
      <c r="B22" s="147"/>
      <c r="C22" s="148" t="s">
        <v>13</v>
      </c>
      <c r="D22" s="149"/>
      <c r="E22" s="149"/>
      <c r="F22" s="150"/>
      <c r="G22" s="151"/>
      <c r="H22" s="152"/>
      <c r="I22" s="152"/>
      <c r="J22" s="155">
        <f>SUM(J13:J21)</f>
        <v>8556.275000000003</v>
      </c>
      <c r="K22" s="155">
        <f>SUM(K13:K21)</f>
        <v>203898.58124999996</v>
      </c>
      <c r="L22" s="153">
        <f>SUM(L13:L21)</f>
        <v>212454.85625</v>
      </c>
    </row>
    <row r="23" spans="1:12" ht="15" customHeight="1">
      <c r="A23" s="116"/>
      <c r="B23" s="70">
        <v>3</v>
      </c>
      <c r="C23" s="202" t="s">
        <v>15</v>
      </c>
      <c r="D23" s="202"/>
      <c r="E23" s="202"/>
      <c r="F23" s="71"/>
      <c r="G23" s="72"/>
      <c r="H23" s="108"/>
      <c r="I23" s="108"/>
      <c r="J23" s="108"/>
      <c r="K23" s="108"/>
      <c r="L23" s="114"/>
    </row>
    <row r="24" spans="1:12" ht="15" customHeight="1">
      <c r="A24" s="117"/>
      <c r="B24" s="30" t="s">
        <v>16</v>
      </c>
      <c r="C24" s="167" t="s">
        <v>65</v>
      </c>
      <c r="D24" s="167"/>
      <c r="E24" s="167"/>
      <c r="F24" s="20"/>
      <c r="G24" s="21"/>
      <c r="H24" s="48"/>
      <c r="I24" s="48"/>
      <c r="J24" s="48"/>
      <c r="K24" s="48"/>
      <c r="L24" s="49"/>
    </row>
    <row r="25" spans="1:12" ht="12.75" customHeight="1">
      <c r="A25" s="35" t="s">
        <v>39</v>
      </c>
      <c r="B25" s="32" t="s">
        <v>66</v>
      </c>
      <c r="C25" s="171" t="s">
        <v>56</v>
      </c>
      <c r="D25" s="172"/>
      <c r="E25" s="173"/>
      <c r="F25" s="90" t="s">
        <v>9</v>
      </c>
      <c r="G25" s="57">
        <v>1</v>
      </c>
      <c r="H25" s="53">
        <v>14.31</v>
      </c>
      <c r="I25" s="53">
        <v>343.48</v>
      </c>
      <c r="J25" s="53">
        <f aca="true" t="shared" si="3" ref="J25:J31">H25*G25</f>
        <v>14.31</v>
      </c>
      <c r="K25" s="53">
        <f aca="true" t="shared" si="4" ref="K25:K31">I25*G25</f>
        <v>343.48</v>
      </c>
      <c r="L25" s="49">
        <f aca="true" t="shared" si="5" ref="L25:L31">K25+J25</f>
        <v>357.79</v>
      </c>
    </row>
    <row r="26" spans="1:12" ht="12.75" customHeight="1">
      <c r="A26" s="117"/>
      <c r="B26" s="30" t="s">
        <v>17</v>
      </c>
      <c r="C26" s="167" t="s">
        <v>67</v>
      </c>
      <c r="D26" s="167"/>
      <c r="E26" s="167"/>
      <c r="F26" s="20"/>
      <c r="G26" s="21"/>
      <c r="H26" s="48"/>
      <c r="I26" s="48"/>
      <c r="J26" s="48"/>
      <c r="K26" s="48"/>
      <c r="L26" s="49"/>
    </row>
    <row r="27" spans="1:12" ht="12.75" customHeight="1">
      <c r="A27" s="54">
        <v>72947</v>
      </c>
      <c r="B27" s="32" t="s">
        <v>68</v>
      </c>
      <c r="C27" s="171" t="s">
        <v>40</v>
      </c>
      <c r="D27" s="172"/>
      <c r="E27" s="173"/>
      <c r="F27" s="90" t="s">
        <v>9</v>
      </c>
      <c r="G27" s="57">
        <v>281.12</v>
      </c>
      <c r="H27" s="53">
        <v>0.73</v>
      </c>
      <c r="I27" s="53">
        <v>17.63</v>
      </c>
      <c r="J27" s="53">
        <f t="shared" si="3"/>
        <v>205.2176</v>
      </c>
      <c r="K27" s="53">
        <f t="shared" si="4"/>
        <v>4956.1456</v>
      </c>
      <c r="L27" s="49">
        <f t="shared" si="5"/>
        <v>5161.3632</v>
      </c>
    </row>
    <row r="28" spans="1:12" ht="15" customHeight="1">
      <c r="A28" s="117"/>
      <c r="B28" s="30" t="s">
        <v>18</v>
      </c>
      <c r="C28" s="167" t="s">
        <v>72</v>
      </c>
      <c r="D28" s="167"/>
      <c r="E28" s="167"/>
      <c r="F28" s="20"/>
      <c r="G28" s="21"/>
      <c r="H28" s="48"/>
      <c r="I28" s="48"/>
      <c r="J28" s="48"/>
      <c r="K28" s="48"/>
      <c r="L28" s="49"/>
    </row>
    <row r="29" spans="1:12" ht="30" customHeight="1">
      <c r="A29" s="60">
        <v>72965</v>
      </c>
      <c r="B29" s="37" t="s">
        <v>114</v>
      </c>
      <c r="C29" s="160" t="s">
        <v>59</v>
      </c>
      <c r="D29" s="161"/>
      <c r="E29" s="162"/>
      <c r="F29" s="89" t="s">
        <v>10</v>
      </c>
      <c r="G29" s="61">
        <v>20.8</v>
      </c>
      <c r="H29" s="46">
        <v>20.92</v>
      </c>
      <c r="I29" s="46">
        <v>502.18</v>
      </c>
      <c r="J29" s="46">
        <f>H29*G29</f>
        <v>435.136</v>
      </c>
      <c r="K29" s="46">
        <f>I29*G29</f>
        <v>10445.344000000001</v>
      </c>
      <c r="L29" s="47">
        <f>K29+J29</f>
        <v>10880.480000000001</v>
      </c>
    </row>
    <row r="30" spans="1:12" ht="15" customHeight="1">
      <c r="A30" s="51">
        <v>72887</v>
      </c>
      <c r="B30" s="31" t="s">
        <v>115</v>
      </c>
      <c r="C30" s="163" t="s">
        <v>36</v>
      </c>
      <c r="D30" s="164"/>
      <c r="E30" s="164"/>
      <c r="F30" s="88" t="s">
        <v>22</v>
      </c>
      <c r="G30" s="21">
        <f>G29*24</f>
        <v>499.20000000000005</v>
      </c>
      <c r="H30" s="48">
        <v>0.04</v>
      </c>
      <c r="I30" s="48">
        <v>0.84</v>
      </c>
      <c r="J30" s="48">
        <f t="shared" si="3"/>
        <v>19.968000000000004</v>
      </c>
      <c r="K30" s="48">
        <f t="shared" si="4"/>
        <v>419.32800000000003</v>
      </c>
      <c r="L30" s="49">
        <f t="shared" si="5"/>
        <v>439.29600000000005</v>
      </c>
    </row>
    <row r="31" spans="1:12" ht="15" customHeight="1" thickBot="1">
      <c r="A31" s="52">
        <v>72886</v>
      </c>
      <c r="B31" s="37" t="s">
        <v>116</v>
      </c>
      <c r="C31" s="165" t="s">
        <v>37</v>
      </c>
      <c r="D31" s="166"/>
      <c r="E31" s="166"/>
      <c r="F31" s="89" t="s">
        <v>22</v>
      </c>
      <c r="G31" s="39">
        <f>G29*26.5</f>
        <v>551.2</v>
      </c>
      <c r="H31" s="46">
        <v>0.04</v>
      </c>
      <c r="I31" s="46">
        <v>1.01</v>
      </c>
      <c r="J31" s="46">
        <f t="shared" si="3"/>
        <v>22.048000000000002</v>
      </c>
      <c r="K31" s="46">
        <f t="shared" si="4"/>
        <v>556.7120000000001</v>
      </c>
      <c r="L31" s="47">
        <f t="shared" si="5"/>
        <v>578.7600000000001</v>
      </c>
    </row>
    <row r="32" spans="1:12" ht="15" customHeight="1" thickBot="1">
      <c r="A32" s="154"/>
      <c r="B32" s="147"/>
      <c r="C32" s="148" t="s">
        <v>13</v>
      </c>
      <c r="D32" s="149"/>
      <c r="E32" s="149"/>
      <c r="F32" s="150"/>
      <c r="G32" s="151"/>
      <c r="H32" s="152"/>
      <c r="I32" s="152"/>
      <c r="J32" s="153">
        <f>SUM(J25:J31)</f>
        <v>696.6796</v>
      </c>
      <c r="K32" s="153">
        <f>SUM(K25:K31)</f>
        <v>16721.0096</v>
      </c>
      <c r="L32" s="153">
        <f>SUM(L25:L31)</f>
        <v>17417.689199999997</v>
      </c>
    </row>
    <row r="33" spans="1:12" ht="15" customHeight="1">
      <c r="A33" s="118"/>
      <c r="B33" s="73">
        <v>4</v>
      </c>
      <c r="C33" s="204" t="s">
        <v>69</v>
      </c>
      <c r="D33" s="205"/>
      <c r="E33" s="206"/>
      <c r="F33" s="66"/>
      <c r="G33" s="67"/>
      <c r="H33" s="119"/>
      <c r="I33" s="119"/>
      <c r="J33" s="119"/>
      <c r="K33" s="119"/>
      <c r="L33" s="120"/>
    </row>
    <row r="34" spans="1:12" ht="15" customHeight="1" thickBot="1">
      <c r="A34" s="121" t="s">
        <v>102</v>
      </c>
      <c r="B34" s="68" t="s">
        <v>58</v>
      </c>
      <c r="C34" s="122" t="s">
        <v>103</v>
      </c>
      <c r="D34" s="123"/>
      <c r="E34" s="124"/>
      <c r="F34" s="91" t="s">
        <v>81</v>
      </c>
      <c r="G34" s="24">
        <v>140</v>
      </c>
      <c r="H34" s="92">
        <v>18.78</v>
      </c>
      <c r="I34" s="55">
        <v>12.52</v>
      </c>
      <c r="J34" s="48">
        <f>H34*G34</f>
        <v>2629.2000000000003</v>
      </c>
      <c r="K34" s="48">
        <f>I34*G34</f>
        <v>1752.8</v>
      </c>
      <c r="L34" s="49">
        <f>K34+J34</f>
        <v>4382</v>
      </c>
    </row>
    <row r="35" spans="1:12" ht="15" customHeight="1" thickBot="1">
      <c r="A35" s="115"/>
      <c r="B35" s="40"/>
      <c r="C35" s="110" t="s">
        <v>87</v>
      </c>
      <c r="D35" s="111"/>
      <c r="E35" s="111"/>
      <c r="F35" s="41"/>
      <c r="G35" s="42"/>
      <c r="H35" s="112"/>
      <c r="I35" s="112"/>
      <c r="J35" s="113">
        <f>SUM(J34)</f>
        <v>2629.2000000000003</v>
      </c>
      <c r="K35" s="113">
        <f>SUM(K34)</f>
        <v>1752.8</v>
      </c>
      <c r="L35" s="113">
        <f>SUM(L34)</f>
        <v>4382</v>
      </c>
    </row>
    <row r="36" spans="1:12" ht="15" customHeight="1">
      <c r="A36" s="125"/>
      <c r="B36" s="62" t="s">
        <v>83</v>
      </c>
      <c r="C36" s="126" t="s">
        <v>82</v>
      </c>
      <c r="D36" s="127"/>
      <c r="E36" s="128"/>
      <c r="F36" s="64"/>
      <c r="G36" s="24"/>
      <c r="H36" s="129"/>
      <c r="I36" s="55"/>
      <c r="J36" s="58"/>
      <c r="K36" s="58"/>
      <c r="L36" s="130"/>
    </row>
    <row r="37" spans="1:12" ht="34.5" customHeight="1">
      <c r="A37" s="63">
        <v>84216</v>
      </c>
      <c r="B37" s="62" t="s">
        <v>90</v>
      </c>
      <c r="C37" s="157" t="s">
        <v>77</v>
      </c>
      <c r="D37" s="158"/>
      <c r="E37" s="159"/>
      <c r="F37" s="91" t="s">
        <v>19</v>
      </c>
      <c r="G37" s="61">
        <v>18</v>
      </c>
      <c r="H37" s="92">
        <v>14.99</v>
      </c>
      <c r="I37" s="46">
        <v>9.98</v>
      </c>
      <c r="J37" s="48">
        <f>H37*G37</f>
        <v>269.82</v>
      </c>
      <c r="K37" s="48">
        <f>I37*G37</f>
        <v>179.64000000000001</v>
      </c>
      <c r="L37" s="49">
        <f>K37+J37</f>
        <v>449.46000000000004</v>
      </c>
    </row>
    <row r="38" spans="1:12" ht="30" customHeight="1">
      <c r="A38" s="63" t="s">
        <v>73</v>
      </c>
      <c r="B38" s="62" t="s">
        <v>91</v>
      </c>
      <c r="C38" s="157" t="s">
        <v>78</v>
      </c>
      <c r="D38" s="158"/>
      <c r="E38" s="159"/>
      <c r="F38" s="91" t="s">
        <v>74</v>
      </c>
      <c r="G38" s="93">
        <v>1180</v>
      </c>
      <c r="H38" s="92">
        <v>4.68</v>
      </c>
      <c r="I38" s="55">
        <v>3.12</v>
      </c>
      <c r="J38" s="48">
        <f>H38*G38</f>
        <v>5522.4</v>
      </c>
      <c r="K38" s="48">
        <f>I38*G38</f>
        <v>3681.6</v>
      </c>
      <c r="L38" s="49">
        <f>K38+J38</f>
        <v>9204</v>
      </c>
    </row>
    <row r="39" spans="1:12" ht="30" customHeight="1">
      <c r="A39" s="63" t="s">
        <v>75</v>
      </c>
      <c r="B39" s="62" t="s">
        <v>92</v>
      </c>
      <c r="C39" s="157" t="s">
        <v>79</v>
      </c>
      <c r="D39" s="158"/>
      <c r="E39" s="159"/>
      <c r="F39" s="91" t="s">
        <v>74</v>
      </c>
      <c r="G39" s="93">
        <v>472</v>
      </c>
      <c r="H39" s="92">
        <v>4.99</v>
      </c>
      <c r="I39" s="55">
        <v>3.33</v>
      </c>
      <c r="J39" s="48">
        <f>H39*G39</f>
        <v>2355.28</v>
      </c>
      <c r="K39" s="48">
        <f>I39*G39</f>
        <v>1571.76</v>
      </c>
      <c r="L39" s="49">
        <f>K39+J39</f>
        <v>3927.04</v>
      </c>
    </row>
    <row r="40" spans="1:12" ht="30" customHeight="1" thickBot="1">
      <c r="A40" s="63" t="s">
        <v>76</v>
      </c>
      <c r="B40" s="62" t="s">
        <v>93</v>
      </c>
      <c r="C40" s="157" t="s">
        <v>80</v>
      </c>
      <c r="D40" s="158"/>
      <c r="E40" s="159"/>
      <c r="F40" s="91" t="s">
        <v>81</v>
      </c>
      <c r="G40" s="24">
        <v>16.4</v>
      </c>
      <c r="H40" s="92">
        <v>293.59</v>
      </c>
      <c r="I40" s="55">
        <v>195.73</v>
      </c>
      <c r="J40" s="48">
        <f>H40*G40</f>
        <v>4814.875999999999</v>
      </c>
      <c r="K40" s="48">
        <f>I40*G40</f>
        <v>3209.9719999999998</v>
      </c>
      <c r="L40" s="49">
        <f>K40+J40</f>
        <v>8024.847999999999</v>
      </c>
    </row>
    <row r="41" spans="1:12" ht="15" customHeight="1">
      <c r="A41" s="209"/>
      <c r="B41" s="210"/>
      <c r="C41" s="211" t="s">
        <v>87</v>
      </c>
      <c r="D41" s="212"/>
      <c r="E41" s="212"/>
      <c r="F41" s="213"/>
      <c r="G41" s="214"/>
      <c r="H41" s="215"/>
      <c r="I41" s="215"/>
      <c r="J41" s="216">
        <f>SUM(J37:J40)</f>
        <v>12962.376</v>
      </c>
      <c r="K41" s="216">
        <f>SUM(K37:K40)</f>
        <v>8642.972</v>
      </c>
      <c r="L41" s="216">
        <f>K41+J41</f>
        <v>21605.347999999998</v>
      </c>
    </row>
    <row r="42" spans="1:12" ht="15" customHeight="1">
      <c r="A42" s="132"/>
      <c r="B42" s="217" t="s">
        <v>85</v>
      </c>
      <c r="C42" s="218" t="s">
        <v>84</v>
      </c>
      <c r="D42" s="218"/>
      <c r="E42" s="218"/>
      <c r="F42" s="22"/>
      <c r="G42" s="23"/>
      <c r="H42" s="58"/>
      <c r="I42" s="58"/>
      <c r="J42" s="58"/>
      <c r="K42" s="58"/>
      <c r="L42" s="136"/>
    </row>
    <row r="43" spans="1:12" ht="34.5" customHeight="1">
      <c r="A43" s="63">
        <v>84216</v>
      </c>
      <c r="B43" s="62" t="s">
        <v>94</v>
      </c>
      <c r="C43" s="157" t="s">
        <v>77</v>
      </c>
      <c r="D43" s="158"/>
      <c r="E43" s="159"/>
      <c r="F43" s="91" t="s">
        <v>19</v>
      </c>
      <c r="G43" s="61">
        <v>192.28</v>
      </c>
      <c r="H43" s="92">
        <v>14.99</v>
      </c>
      <c r="I43" s="46">
        <v>9.98</v>
      </c>
      <c r="J43" s="48">
        <f>H43*G43</f>
        <v>2882.2772</v>
      </c>
      <c r="K43" s="48">
        <f>I43*G43</f>
        <v>1918.9544</v>
      </c>
      <c r="L43" s="49">
        <f>K43+J43</f>
        <v>4801.2316</v>
      </c>
    </row>
    <row r="44" spans="1:12" ht="30" customHeight="1">
      <c r="A44" s="63" t="s">
        <v>73</v>
      </c>
      <c r="B44" s="62" t="s">
        <v>95</v>
      </c>
      <c r="C44" s="157" t="s">
        <v>78</v>
      </c>
      <c r="D44" s="158"/>
      <c r="E44" s="159"/>
      <c r="F44" s="91" t="s">
        <v>74</v>
      </c>
      <c r="G44" s="93">
        <v>1616</v>
      </c>
      <c r="H44" s="92">
        <v>4.68</v>
      </c>
      <c r="I44" s="55">
        <v>3.12</v>
      </c>
      <c r="J44" s="48">
        <f>H44*G44</f>
        <v>7562.879999999999</v>
      </c>
      <c r="K44" s="48">
        <f>I44*G44</f>
        <v>5041.92</v>
      </c>
      <c r="L44" s="49">
        <f>K44+J44</f>
        <v>12604.8</v>
      </c>
    </row>
    <row r="45" spans="1:12" ht="30" customHeight="1">
      <c r="A45" s="63" t="s">
        <v>75</v>
      </c>
      <c r="B45" s="62" t="s">
        <v>104</v>
      </c>
      <c r="C45" s="157" t="s">
        <v>79</v>
      </c>
      <c r="D45" s="158"/>
      <c r="E45" s="159"/>
      <c r="F45" s="91" t="s">
        <v>74</v>
      </c>
      <c r="G45" s="93">
        <v>969</v>
      </c>
      <c r="H45" s="92">
        <v>4.99</v>
      </c>
      <c r="I45" s="55">
        <v>3.33</v>
      </c>
      <c r="J45" s="48">
        <f>H45*G45</f>
        <v>4835.31</v>
      </c>
      <c r="K45" s="48">
        <f>I45*G45</f>
        <v>3226.77</v>
      </c>
      <c r="L45" s="49">
        <f>K45+J45</f>
        <v>8062.08</v>
      </c>
    </row>
    <row r="46" spans="1:12" ht="30" customHeight="1" thickBot="1">
      <c r="A46" s="63" t="s">
        <v>76</v>
      </c>
      <c r="B46" s="62" t="s">
        <v>96</v>
      </c>
      <c r="C46" s="157" t="s">
        <v>80</v>
      </c>
      <c r="D46" s="158"/>
      <c r="E46" s="159"/>
      <c r="F46" s="91" t="s">
        <v>81</v>
      </c>
      <c r="G46" s="93">
        <v>37.72</v>
      </c>
      <c r="H46" s="92">
        <v>293.59</v>
      </c>
      <c r="I46" s="55">
        <v>195.73</v>
      </c>
      <c r="J46" s="48">
        <f>H46*G46</f>
        <v>11074.214799999998</v>
      </c>
      <c r="K46" s="48">
        <f>I46*G46</f>
        <v>7382.9356</v>
      </c>
      <c r="L46" s="49">
        <f>K46+J46</f>
        <v>18457.1504</v>
      </c>
    </row>
    <row r="47" spans="1:12" ht="15" customHeight="1" thickBot="1">
      <c r="A47" s="115"/>
      <c r="B47" s="40"/>
      <c r="C47" s="110" t="s">
        <v>87</v>
      </c>
      <c r="D47" s="111"/>
      <c r="E47" s="111"/>
      <c r="F47" s="41"/>
      <c r="G47" s="42"/>
      <c r="H47" s="112"/>
      <c r="I47" s="112"/>
      <c r="J47" s="113">
        <f>SUM(J43:J46)</f>
        <v>26354.681999999997</v>
      </c>
      <c r="K47" s="113">
        <f>SUM(K43:K46)</f>
        <v>17570.58</v>
      </c>
      <c r="L47" s="113">
        <f>SUM(L43:L46)</f>
        <v>43925.261999999995</v>
      </c>
    </row>
    <row r="48" spans="1:12" ht="15" customHeight="1">
      <c r="A48" s="125"/>
      <c r="B48" s="62" t="s">
        <v>98</v>
      </c>
      <c r="C48" s="126" t="s">
        <v>86</v>
      </c>
      <c r="D48" s="127"/>
      <c r="E48" s="128"/>
      <c r="F48" s="64"/>
      <c r="G48" s="65"/>
      <c r="H48" s="129"/>
      <c r="I48" s="55"/>
      <c r="J48" s="58"/>
      <c r="K48" s="58"/>
      <c r="L48" s="131"/>
    </row>
    <row r="49" spans="1:12" ht="34.5" customHeight="1">
      <c r="A49" s="63">
        <v>84216</v>
      </c>
      <c r="B49" s="62" t="s">
        <v>105</v>
      </c>
      <c r="C49" s="157" t="s">
        <v>77</v>
      </c>
      <c r="D49" s="158"/>
      <c r="E49" s="159"/>
      <c r="F49" s="91" t="s">
        <v>19</v>
      </c>
      <c r="G49" s="61">
        <v>40.8</v>
      </c>
      <c r="H49" s="92">
        <v>14.99</v>
      </c>
      <c r="I49" s="46">
        <v>9.98</v>
      </c>
      <c r="J49" s="48">
        <f>H49*G49</f>
        <v>611.592</v>
      </c>
      <c r="K49" s="48">
        <f>I49*G49</f>
        <v>407.18399999999997</v>
      </c>
      <c r="L49" s="49">
        <f>K49+J49</f>
        <v>1018.776</v>
      </c>
    </row>
    <row r="50" spans="1:12" ht="30" customHeight="1">
      <c r="A50" s="63" t="s">
        <v>73</v>
      </c>
      <c r="B50" s="62" t="s">
        <v>106</v>
      </c>
      <c r="C50" s="157" t="s">
        <v>78</v>
      </c>
      <c r="D50" s="158"/>
      <c r="E50" s="159"/>
      <c r="F50" s="91" t="s">
        <v>74</v>
      </c>
      <c r="G50" s="93">
        <v>149.09</v>
      </c>
      <c r="H50" s="92">
        <v>4.68</v>
      </c>
      <c r="I50" s="55">
        <v>3.12</v>
      </c>
      <c r="J50" s="48">
        <f>H50*G50</f>
        <v>697.7411999999999</v>
      </c>
      <c r="K50" s="48">
        <f>I50*G50</f>
        <v>465.16080000000005</v>
      </c>
      <c r="L50" s="49">
        <f>K50+J50</f>
        <v>1162.902</v>
      </c>
    </row>
    <row r="51" spans="1:12" ht="30" customHeight="1">
      <c r="A51" s="63" t="s">
        <v>75</v>
      </c>
      <c r="B51" s="62" t="s">
        <v>107</v>
      </c>
      <c r="C51" s="157" t="s">
        <v>79</v>
      </c>
      <c r="D51" s="158"/>
      <c r="E51" s="159"/>
      <c r="F51" s="91" t="s">
        <v>74</v>
      </c>
      <c r="G51" s="93">
        <v>89.4</v>
      </c>
      <c r="H51" s="92">
        <v>4.99</v>
      </c>
      <c r="I51" s="55">
        <v>3.33</v>
      </c>
      <c r="J51" s="48">
        <f>H51*G51</f>
        <v>446.10600000000005</v>
      </c>
      <c r="K51" s="48">
        <f>I51*G51</f>
        <v>297.702</v>
      </c>
      <c r="L51" s="49">
        <f>K51+J51</f>
        <v>743.808</v>
      </c>
    </row>
    <row r="52" spans="1:12" ht="30" customHeight="1" thickBot="1">
      <c r="A52" s="63" t="s">
        <v>76</v>
      </c>
      <c r="B52" s="62" t="s">
        <v>108</v>
      </c>
      <c r="C52" s="157" t="s">
        <v>97</v>
      </c>
      <c r="D52" s="158"/>
      <c r="E52" s="159"/>
      <c r="F52" s="91" t="s">
        <v>81</v>
      </c>
      <c r="G52" s="93">
        <v>3.48</v>
      </c>
      <c r="H52" s="92">
        <v>293.59</v>
      </c>
      <c r="I52" s="55">
        <v>195.73</v>
      </c>
      <c r="J52" s="48">
        <f>H52*G52</f>
        <v>1021.6931999999999</v>
      </c>
      <c r="K52" s="48">
        <f>I52*G52</f>
        <v>681.1404</v>
      </c>
      <c r="L52" s="49">
        <f>K52+J52</f>
        <v>1702.8336</v>
      </c>
    </row>
    <row r="53" spans="1:12" ht="15" customHeight="1" thickBot="1">
      <c r="A53" s="115"/>
      <c r="B53" s="40"/>
      <c r="C53" s="110" t="s">
        <v>88</v>
      </c>
      <c r="D53" s="111"/>
      <c r="E53" s="111"/>
      <c r="F53" s="41"/>
      <c r="G53" s="42"/>
      <c r="H53" s="112"/>
      <c r="I53" s="112"/>
      <c r="J53" s="113">
        <f>SUM(J49:J52)</f>
        <v>2777.1324</v>
      </c>
      <c r="K53" s="113">
        <f>SUM(K49:K52)</f>
        <v>1851.1872</v>
      </c>
      <c r="L53" s="113">
        <f>SUM(L49:L52)</f>
        <v>4628.3196</v>
      </c>
    </row>
    <row r="54" spans="1:12" ht="15" customHeight="1">
      <c r="A54" s="132"/>
      <c r="B54" s="62" t="s">
        <v>99</v>
      </c>
      <c r="C54" s="133" t="s">
        <v>111</v>
      </c>
      <c r="D54" s="134"/>
      <c r="E54" s="135"/>
      <c r="F54" s="69"/>
      <c r="G54" s="59"/>
      <c r="H54" s="58"/>
      <c r="I54" s="58"/>
      <c r="J54" s="58"/>
      <c r="K54" s="58"/>
      <c r="L54" s="136"/>
    </row>
    <row r="55" spans="1:12" ht="27.75" customHeight="1">
      <c r="A55" s="94" t="s">
        <v>75</v>
      </c>
      <c r="B55" s="62" t="s">
        <v>109</v>
      </c>
      <c r="C55" s="157" t="s">
        <v>89</v>
      </c>
      <c r="D55" s="158"/>
      <c r="E55" s="159"/>
      <c r="F55" s="95" t="s">
        <v>81</v>
      </c>
      <c r="G55" s="96">
        <v>160</v>
      </c>
      <c r="H55" s="75">
        <v>13.22</v>
      </c>
      <c r="I55" s="58">
        <v>8.81</v>
      </c>
      <c r="J55" s="48">
        <f>H55*G55</f>
        <v>2115.2000000000003</v>
      </c>
      <c r="K55" s="48">
        <f>I55*G55</f>
        <v>1409.6000000000001</v>
      </c>
      <c r="L55" s="48">
        <f>K55+J55</f>
        <v>3524.8</v>
      </c>
    </row>
    <row r="56" spans="1:12" ht="30" customHeight="1" thickBot="1">
      <c r="A56" s="94" t="s">
        <v>100</v>
      </c>
      <c r="B56" s="62" t="s">
        <v>110</v>
      </c>
      <c r="C56" s="157" t="s">
        <v>101</v>
      </c>
      <c r="D56" s="158"/>
      <c r="E56" s="159"/>
      <c r="F56" s="95" t="s">
        <v>81</v>
      </c>
      <c r="G56" s="96">
        <v>10</v>
      </c>
      <c r="H56" s="75">
        <v>49.73</v>
      </c>
      <c r="I56" s="58">
        <v>33.16</v>
      </c>
      <c r="J56" s="48">
        <f>H56*G56</f>
        <v>497.29999999999995</v>
      </c>
      <c r="K56" s="48">
        <f>I56*G56</f>
        <v>331.59999999999997</v>
      </c>
      <c r="L56" s="48">
        <f>K56+J56</f>
        <v>828.8999999999999</v>
      </c>
    </row>
    <row r="57" spans="1:12" ht="15" customHeight="1" thickBot="1">
      <c r="A57" s="115"/>
      <c r="B57" s="40"/>
      <c r="C57" s="110" t="s">
        <v>88</v>
      </c>
      <c r="D57" s="111"/>
      <c r="E57" s="111"/>
      <c r="F57" s="41"/>
      <c r="G57" s="42"/>
      <c r="H57" s="112"/>
      <c r="I57" s="112"/>
      <c r="J57" s="113">
        <f>SUM(J55:J56)</f>
        <v>2612.5</v>
      </c>
      <c r="K57" s="113">
        <f>SUM(K55:K56)</f>
        <v>1741.2</v>
      </c>
      <c r="L57" s="113">
        <f>SUM(L55:L56)</f>
        <v>4353.7</v>
      </c>
    </row>
    <row r="58" spans="1:12" ht="15" customHeight="1" thickBot="1">
      <c r="A58" s="154"/>
      <c r="B58" s="147"/>
      <c r="C58" s="148" t="s">
        <v>13</v>
      </c>
      <c r="D58" s="149"/>
      <c r="E58" s="149"/>
      <c r="F58" s="150"/>
      <c r="G58" s="151"/>
      <c r="H58" s="152"/>
      <c r="I58" s="152"/>
      <c r="J58" s="153">
        <f>J57+J53+J47+J41+J35</f>
        <v>47335.89039999999</v>
      </c>
      <c r="K58" s="153">
        <f>K57+K53+K47+K41+K35</f>
        <v>31558.7392</v>
      </c>
      <c r="L58" s="153">
        <f>L57+L53+L47+L41+L35</f>
        <v>78894.62959999999</v>
      </c>
    </row>
    <row r="59" spans="1:12" ht="12.75">
      <c r="A59" s="107"/>
      <c r="B59" s="70">
        <v>5</v>
      </c>
      <c r="C59" s="183" t="s">
        <v>41</v>
      </c>
      <c r="D59" s="184"/>
      <c r="E59" s="203"/>
      <c r="F59" s="71"/>
      <c r="G59" s="72"/>
      <c r="H59" s="108"/>
      <c r="I59" s="108"/>
      <c r="J59" s="108"/>
      <c r="K59" s="108"/>
      <c r="L59" s="114"/>
    </row>
    <row r="60" spans="1:12" ht="12.75">
      <c r="A60" s="83">
        <v>9537</v>
      </c>
      <c r="B60" s="33" t="s">
        <v>70</v>
      </c>
      <c r="C60" s="200" t="s">
        <v>42</v>
      </c>
      <c r="D60" s="201"/>
      <c r="E60" s="201"/>
      <c r="F60" s="22" t="s">
        <v>19</v>
      </c>
      <c r="G60" s="23">
        <f>G13</f>
        <v>4550</v>
      </c>
      <c r="H60" s="58">
        <v>0.06</v>
      </c>
      <c r="I60" s="58">
        <v>1.49</v>
      </c>
      <c r="J60" s="58">
        <f>H60*G60</f>
        <v>273</v>
      </c>
      <c r="K60" s="58">
        <f>I60*G60</f>
        <v>6779.5</v>
      </c>
      <c r="L60" s="48">
        <f>K60+J60</f>
        <v>7052.5</v>
      </c>
    </row>
    <row r="61" spans="1:12" ht="13.5" thickBot="1">
      <c r="A61" s="84" t="s">
        <v>112</v>
      </c>
      <c r="B61" s="74" t="s">
        <v>71</v>
      </c>
      <c r="C61" s="137" t="s">
        <v>64</v>
      </c>
      <c r="D61" s="138"/>
      <c r="E61" s="138"/>
      <c r="F61" s="76" t="s">
        <v>63</v>
      </c>
      <c r="G61" s="24">
        <f>G14</f>
        <v>4550</v>
      </c>
      <c r="H61" s="55">
        <v>0.05</v>
      </c>
      <c r="I61" s="55">
        <v>0.6</v>
      </c>
      <c r="J61" s="77">
        <f>H61*G61</f>
        <v>227.5</v>
      </c>
      <c r="K61" s="77">
        <f>I61*G61</f>
        <v>2730</v>
      </c>
      <c r="L61" s="78">
        <f>K61+J61</f>
        <v>2957.5</v>
      </c>
    </row>
    <row r="62" spans="1:12" ht="13.5" thickBot="1">
      <c r="A62" s="146"/>
      <c r="B62" s="147"/>
      <c r="C62" s="148" t="s">
        <v>13</v>
      </c>
      <c r="D62" s="149"/>
      <c r="E62" s="149"/>
      <c r="F62" s="150"/>
      <c r="G62" s="151"/>
      <c r="H62" s="152"/>
      <c r="I62" s="152"/>
      <c r="J62" s="153">
        <f>SUM(J60:J61)</f>
        <v>500.5</v>
      </c>
      <c r="K62" s="153">
        <f>SUM(K60:K61)</f>
        <v>9509.5</v>
      </c>
      <c r="L62" s="153">
        <f>SUM(L60:L61)</f>
        <v>10010</v>
      </c>
    </row>
    <row r="63" spans="1:12" ht="13.5" thickBot="1">
      <c r="A63" s="125"/>
      <c r="B63" s="43"/>
      <c r="C63" s="126"/>
      <c r="D63" s="139"/>
      <c r="E63" s="139"/>
      <c r="F63" s="44"/>
      <c r="G63" s="45"/>
      <c r="H63" s="129"/>
      <c r="I63" s="129"/>
      <c r="J63" s="140"/>
      <c r="K63" s="140"/>
      <c r="L63" s="141"/>
    </row>
    <row r="64" spans="1:12" ht="13.5" thickBot="1">
      <c r="A64" s="142"/>
      <c r="B64" s="97"/>
      <c r="C64" s="143" t="s">
        <v>11</v>
      </c>
      <c r="D64" s="144"/>
      <c r="E64" s="144"/>
      <c r="F64" s="98"/>
      <c r="G64" s="99"/>
      <c r="H64" s="145"/>
      <c r="I64" s="145"/>
      <c r="J64" s="113">
        <f>J62+J58+J32+J22+J11</f>
        <v>58448.47499999999</v>
      </c>
      <c r="K64" s="113">
        <f>K62+K58+K32+K22+K11</f>
        <v>263548.65004999994</v>
      </c>
      <c r="L64" s="113">
        <f>L62+L58+L32+L22+L11</f>
        <v>321997.12505</v>
      </c>
    </row>
    <row r="65" spans="2:12" ht="12.75">
      <c r="B65" s="3"/>
      <c r="C65" s="4" t="s">
        <v>44</v>
      </c>
      <c r="D65" s="4"/>
      <c r="E65" s="4"/>
      <c r="F65" s="5"/>
      <c r="G65" s="6"/>
      <c r="H65" s="7"/>
      <c r="I65" s="7"/>
      <c r="J65" s="8"/>
      <c r="K65" s="8"/>
      <c r="L65" s="8"/>
    </row>
    <row r="66" spans="2:14" ht="12.75">
      <c r="B66" s="13"/>
      <c r="C66" s="15"/>
      <c r="D66" s="15"/>
      <c r="E66" s="15"/>
      <c r="F66" s="17"/>
      <c r="G66" s="17"/>
      <c r="H66" s="17"/>
      <c r="I66" s="17"/>
      <c r="J66" s="26"/>
      <c r="K66" s="13"/>
      <c r="L66" s="8"/>
      <c r="M66" s="2"/>
      <c r="N66" s="2"/>
    </row>
    <row r="67" spans="2:12" ht="12.75">
      <c r="B67" s="13"/>
      <c r="C67" s="15"/>
      <c r="D67" s="27" t="s">
        <v>24</v>
      </c>
      <c r="E67" s="18" t="s">
        <v>25</v>
      </c>
      <c r="F67" s="16"/>
      <c r="G67" s="16"/>
      <c r="H67" s="16"/>
      <c r="I67" s="16"/>
      <c r="J67" s="25"/>
      <c r="K67" s="25"/>
      <c r="L67" s="28"/>
    </row>
    <row r="68" spans="2:12" ht="12.75">
      <c r="B68" s="13"/>
      <c r="C68" s="15"/>
      <c r="D68" s="29"/>
      <c r="E68" s="15"/>
      <c r="F68" s="16"/>
      <c r="G68" s="16"/>
      <c r="H68" s="16"/>
      <c r="I68" s="16"/>
      <c r="J68" s="25"/>
      <c r="K68" s="25"/>
      <c r="L68" s="28"/>
    </row>
    <row r="69" spans="3:12" ht="12.75">
      <c r="C69" s="25"/>
      <c r="D69" s="25"/>
      <c r="E69" s="25"/>
      <c r="F69" s="25"/>
      <c r="G69" s="25"/>
      <c r="H69" s="25"/>
      <c r="I69" s="25"/>
      <c r="J69" s="25"/>
      <c r="K69" s="25"/>
      <c r="L69" s="28"/>
    </row>
    <row r="70" spans="3:12" ht="12.75"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3:12" ht="12.75">
      <c r="C71" s="25"/>
      <c r="D71" s="25" t="s">
        <v>26</v>
      </c>
      <c r="E71" s="25"/>
      <c r="F71" s="25"/>
      <c r="G71" s="25"/>
      <c r="H71" s="25"/>
      <c r="I71" s="25"/>
      <c r="J71" s="25"/>
      <c r="K71" s="25" t="s">
        <v>45</v>
      </c>
      <c r="L71" s="25"/>
    </row>
    <row r="72" spans="3:12" ht="12.75">
      <c r="C72" s="25"/>
      <c r="D72" s="25" t="s">
        <v>27</v>
      </c>
      <c r="E72" s="25"/>
      <c r="F72" s="25"/>
      <c r="G72" s="25"/>
      <c r="H72" s="25"/>
      <c r="I72" s="25"/>
      <c r="J72" s="25"/>
      <c r="K72" s="25" t="s">
        <v>46</v>
      </c>
      <c r="L72" s="25"/>
    </row>
    <row r="73" spans="3:12" ht="12.75"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3:12" ht="12.75"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3:12" ht="12.75"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3:12" ht="12.75">
      <c r="C76" s="13"/>
      <c r="D76" s="13"/>
      <c r="E76" s="13"/>
      <c r="F76" s="13"/>
      <c r="G76" s="13"/>
      <c r="H76" s="13"/>
      <c r="I76" s="13"/>
      <c r="J76" s="25"/>
      <c r="K76" s="25"/>
      <c r="L76" s="25"/>
    </row>
  </sheetData>
  <sheetProtection/>
  <mergeCells count="49">
    <mergeCell ref="C60:E60"/>
    <mergeCell ref="C15:E15"/>
    <mergeCell ref="C23:E23"/>
    <mergeCell ref="C21:E21"/>
    <mergeCell ref="C20:E20"/>
    <mergeCell ref="C59:E59"/>
    <mergeCell ref="C27:E27"/>
    <mergeCell ref="C26:E26"/>
    <mergeCell ref="C33:E33"/>
    <mergeCell ref="C24:E24"/>
    <mergeCell ref="B3:F3"/>
    <mergeCell ref="C18:E18"/>
    <mergeCell ref="C12:E12"/>
    <mergeCell ref="C16:E16"/>
    <mergeCell ref="C17:E17"/>
    <mergeCell ref="C14:E14"/>
    <mergeCell ref="B5:F5"/>
    <mergeCell ref="G3:L3"/>
    <mergeCell ref="B4:F4"/>
    <mergeCell ref="G4:L4"/>
    <mergeCell ref="C8:E8"/>
    <mergeCell ref="K5:L5"/>
    <mergeCell ref="H6:I6"/>
    <mergeCell ref="L6:L7"/>
    <mergeCell ref="J6:K6"/>
    <mergeCell ref="C7:E7"/>
    <mergeCell ref="G6:G7"/>
    <mergeCell ref="C28:E28"/>
    <mergeCell ref="G5:J5"/>
    <mergeCell ref="C19:E19"/>
    <mergeCell ref="C25:E25"/>
    <mergeCell ref="C37:E37"/>
    <mergeCell ref="C38:E38"/>
    <mergeCell ref="B6:F6"/>
    <mergeCell ref="C39:E39"/>
    <mergeCell ref="C50:E50"/>
    <mergeCell ref="C29:E29"/>
    <mergeCell ref="C30:E30"/>
    <mergeCell ref="C31:E31"/>
    <mergeCell ref="C51:E51"/>
    <mergeCell ref="C52:E52"/>
    <mergeCell ref="C55:E55"/>
    <mergeCell ref="C56:E56"/>
    <mergeCell ref="C40:E40"/>
    <mergeCell ref="C43:E43"/>
    <mergeCell ref="C44:E44"/>
    <mergeCell ref="C45:E45"/>
    <mergeCell ref="C46:E46"/>
    <mergeCell ref="C49:E49"/>
  </mergeCells>
  <conditionalFormatting sqref="H37:H40 H42:H46 H48:H52 H34 H54:H56">
    <cfRule type="cellIs" priority="8" dxfId="0" operator="equal" stopIfTrue="1">
      <formula>0</formula>
    </cfRule>
  </conditionalFormatting>
  <printOptions/>
  <pageMargins left="1.4960629921259843" right="0.07874015748031496" top="0.7874015748031497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Windows User</cp:lastModifiedBy>
  <cp:lastPrinted>2014-02-25T20:06:02Z</cp:lastPrinted>
  <dcterms:created xsi:type="dcterms:W3CDTF">1998-11-23T09:06:27Z</dcterms:created>
  <dcterms:modified xsi:type="dcterms:W3CDTF">2014-02-25T20:06:06Z</dcterms:modified>
  <cp:category/>
  <cp:version/>
  <cp:contentType/>
  <cp:contentStatus/>
</cp:coreProperties>
</file>