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8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'Plan1'!$2:$6</definedName>
  </definedNames>
  <calcPr fullCalcOnLoad="1"/>
</workbook>
</file>

<file path=xl/sharedStrings.xml><?xml version="1.0" encoding="utf-8"?>
<sst xmlns="http://schemas.openxmlformats.org/spreadsheetml/2006/main" count="343" uniqueCount="234">
  <si>
    <t xml:space="preserve">ORÇAMENTO </t>
  </si>
  <si>
    <t>Custo Unitário</t>
  </si>
  <si>
    <t>(E)</t>
  </si>
  <si>
    <t>Unidade</t>
  </si>
  <si>
    <t>Quantidade</t>
  </si>
  <si>
    <t>Material</t>
  </si>
  <si>
    <t>Mão obra</t>
  </si>
  <si>
    <t>Preço Total</t>
  </si>
  <si>
    <t>Valor Global</t>
  </si>
  <si>
    <t>Discriminação dos Serviços</t>
  </si>
  <si>
    <t>(A)</t>
  </si>
  <si>
    <t>(B)</t>
  </si>
  <si>
    <t>(C)</t>
  </si>
  <si>
    <t>(D)=A x( B)</t>
  </si>
  <si>
    <t>(F)= A x (C)</t>
  </si>
  <si>
    <t>(F)= (D x E)</t>
  </si>
  <si>
    <t>1</t>
  </si>
  <si>
    <t>EXECUÇÃO DAS INSTALAÇÕES ELÉTRICAS</t>
  </si>
  <si>
    <t>pç</t>
  </si>
  <si>
    <t>m</t>
  </si>
  <si>
    <t>TOTAL COLOCAÇÃO DE PLACAS</t>
  </si>
  <si>
    <t>EXECUÇÃO DE ALAMBRADO</t>
  </si>
  <si>
    <t>2</t>
  </si>
  <si>
    <t>TOTAL EXECUÇÃO DE ALAMBRADO</t>
  </si>
  <si>
    <t>m³</t>
  </si>
  <si>
    <t>m²</t>
  </si>
  <si>
    <t>TOTAL GERAL</t>
  </si>
  <si>
    <t>kg</t>
  </si>
  <si>
    <t>Poste Mestre (base=15cm) - altura 7,00 m</t>
  </si>
  <si>
    <t>Escoras (base=15 cm) - altura 7,00 m</t>
  </si>
  <si>
    <t xml:space="preserve">Total </t>
  </si>
  <si>
    <t>TOTAL EXECUÇÃO DE BANHEIROS E VESTIÁRIOS (2X)</t>
  </si>
  <si>
    <t>TIPO DE SERVIÇO: IMPLANTAÇÃO DE INFRAESTRUTURA ESPORTIVA</t>
  </si>
  <si>
    <t>5</t>
  </si>
  <si>
    <t>TOTAL INSTALAÇÕES ELÉTRICAS</t>
  </si>
  <si>
    <t>Código SINAPI</t>
  </si>
  <si>
    <t>74209/001</t>
  </si>
  <si>
    <t>Serviço</t>
  </si>
  <si>
    <t>CONCRETO USINADO FCK=20MPA, INCL. LANC. E ADENS.</t>
  </si>
  <si>
    <t>IMPERMEABILIZACAO DE ESTRUTURAS ENTERRADAS, COM TINTA ASFALTICA</t>
  </si>
  <si>
    <t>74106/001</t>
  </si>
  <si>
    <t>ALICERCES</t>
  </si>
  <si>
    <t>PAREDES</t>
  </si>
  <si>
    <t>74164/004</t>
  </si>
  <si>
    <t xml:space="preserve">COBERTURA    </t>
  </si>
  <si>
    <t>ESQUADRIAS</t>
  </si>
  <si>
    <t>74202/001</t>
  </si>
  <si>
    <t>LAJE PRE-MOLDADA P/FORRO, SOBRECARGA 100KG/M2, VAOS ATE 3,50M/E=8CM,</t>
  </si>
  <si>
    <t>LASTRO DE BRITA E = 5 CM</t>
  </si>
  <si>
    <t>INSTALAÇÕES HIDROSSANITÁRIAS</t>
  </si>
  <si>
    <t>INSTALAÇÕES ELÉTRICAS</t>
  </si>
  <si>
    <t>PINTURA</t>
  </si>
  <si>
    <t>PORTA DE MADEIRA COMPENSADA LISA PARA PINTURA, 70X210X3,5CM</t>
  </si>
  <si>
    <t>73910/005</t>
  </si>
  <si>
    <t>73910/003</t>
  </si>
  <si>
    <t>PORTA DE MADEIRA COMPENSADA LISA PARA PINTURA, 80X210X3,5CM, INCLUSO</t>
  </si>
  <si>
    <t>JANELA BASCULANTE DE FERRO EM CANTONEIRA 5/8"X1/8", LINHA POPULAR</t>
  </si>
  <si>
    <t>PORTA DE FERRO, DE ABRIR, TIPO CHAPA LISA, COM GUARNICOES</t>
  </si>
  <si>
    <t>73933/002</t>
  </si>
  <si>
    <t>CHUVEIRO ELETRICO COMUM CORPO PLASTICO TIPO DUCHA, FORNECIMENTO E INST</t>
  </si>
  <si>
    <t>PINTURA ESMALTE ACETINADO EM MADEIRA, DUAS DEMAOS</t>
  </si>
  <si>
    <t>73739/001</t>
  </si>
  <si>
    <t>COMPLEMENTARES PNE</t>
  </si>
  <si>
    <t>TOMADA DE EMBUTIR 2P+T 10A/250V C/ PLACA - FORNECIMENTO E INSTALACAO</t>
  </si>
  <si>
    <t>CONCRETO CICLOPICO FCK=10MPA 30% PEDRA DE MAO INCLUSIVE LANCAMENTO (Rampas)</t>
  </si>
  <si>
    <t>74238/002</t>
  </si>
  <si>
    <t>REFLETOR RETANGULAR FECHADO COM LAMPADA VAPOR METALICO 400 W</t>
  </si>
  <si>
    <t>74246/001</t>
  </si>
  <si>
    <t>POSTE CONCRETO SEÇÃO CIRCULAR COMPRIMENTO=11M CARGA NOMINAL NO TOPO</t>
  </si>
  <si>
    <t>73783/009</t>
  </si>
  <si>
    <t>ELETRODUTO DE PVC FLEXIVEL CORRUGADO DN 25MM (1") FORNECIMENTO E INSTALAÇAO</t>
  </si>
  <si>
    <t>CABO DE COBRE ISOLADO PVC 450/750V 4MM2 RESISTENTE A CHAMA</t>
  </si>
  <si>
    <t>DISJUNTOR TERMOMAGNETICO MONOPOLAR PADRAO NEMA (AMERICANO) 10 A 30A</t>
  </si>
  <si>
    <t>74130/001</t>
  </si>
  <si>
    <t>Unitário</t>
  </si>
  <si>
    <t xml:space="preserve">Serviço </t>
  </si>
  <si>
    <t>4</t>
  </si>
  <si>
    <t>um</t>
  </si>
  <si>
    <t>TELA ARAME GALV REVESTIDO C/ PVC FIO 12 BWG (2,77MM) MALHA 3" (7,5 X 7,5CM)</t>
  </si>
  <si>
    <t>unidade</t>
  </si>
  <si>
    <t>PORTAO EM TELA ARAME GALVANIZADO N.12 MALHA 2" E MOLDURA EM TUBOS DE AÇO</t>
  </si>
  <si>
    <t>PISOS E REVESTIMENTO DAS PAREDES</t>
  </si>
  <si>
    <t>SERVIÇOS PRELIMINARES</t>
  </si>
  <si>
    <t>BDI 25%</t>
  </si>
  <si>
    <t>BDI = 25%</t>
  </si>
  <si>
    <t>CAIXA DE MEDICAO COMPLETA - FORNECIMENTO E INSTALACAO</t>
  </si>
  <si>
    <t>73860/009</t>
  </si>
  <si>
    <t>74252/001</t>
  </si>
  <si>
    <t>ELETRODUTO DE PVC RIGIDO ROSCAVEL DN 25MM (1") INCL CONEXOES, FORNEC. E INSTAL.</t>
  </si>
  <si>
    <t>74166/001</t>
  </si>
  <si>
    <t>CAIXA DE INSPEÇÃO EM CONCRETO PRÉ-MOLDADO DN 60MM COM TAMPA H= 60CM - FORN.INST.</t>
  </si>
  <si>
    <t>74138/002</t>
  </si>
  <si>
    <t>79517/001</t>
  </si>
  <si>
    <t>ESCAVACAO MANUAL EM SOLO-PROF. ATE 1,50 M</t>
  </si>
  <si>
    <t>74230/001</t>
  </si>
  <si>
    <t>ASSENTO PARA VASO SANITARIO DE PLASTICO PADRAO POPULAR - FORNECIMENTO E INSTAL.</t>
  </si>
  <si>
    <t>VASO SANITÁRIO SIFONADO COM CAIXA ACOPLADA LOUÇA BRANCA - PADRÃO MÉDIO</t>
  </si>
  <si>
    <t>BANCADA DE MÁRMORE ACINZENTADO POLIDO PARA LAVATÓRIO 0,50 X 0,60 M - F</t>
  </si>
  <si>
    <t>CUBA DE EMBUTIR OVAL EM LOUÇA BRANCA, 35 X 50CM OU EQUIVALENTE -</t>
  </si>
  <si>
    <t>TORNEIRA CROMADA DE MESA, 1/2" OU 3/4", PARA LAVATÓRIO, PADRÃO POPULAR</t>
  </si>
  <si>
    <t>INTERRUPTOR SIMPLES DE EMBUTIR 10A/250V 2 TECLAS, COM PLACA -FORN. INST.</t>
  </si>
  <si>
    <t>ARAME GALVANIZADO 14 BWG, D = 2,11 MM (0,026 KG/M)</t>
  </si>
  <si>
    <t>EQUIPAMENTOS</t>
  </si>
  <si>
    <t>Arame de aço(ARAME GALVANIZADO 14 BWG - 2,10MM - 27,20 G/M)</t>
  </si>
  <si>
    <t>KIT ACESSORIOS PLASTICO P/ BANHEIRO - PAPELEIRA, SABONETEIRA E CABIDE + BARRA APOIO</t>
  </si>
  <si>
    <t>6</t>
  </si>
  <si>
    <t>TOTAL COLOCAÇÃO DE EQUIPAMENTOS</t>
  </si>
  <si>
    <t>Colocação de placas de obra Padrão (2,00x1,25)m</t>
  </si>
  <si>
    <t>CONJUNTO DE TRAVES PARA FUTEBOL PINTADAS, INCLUSO REDE</t>
  </si>
  <si>
    <t>par</t>
  </si>
  <si>
    <t>CONCRETO USINADO FCK=20MPA, INCL. LANC. E ADEN. (fixação do alambrado)</t>
  </si>
  <si>
    <t>ítem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</si>
  <si>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</si>
  <si>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</si>
  <si>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</si>
  <si>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</si>
  <si>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</si>
  <si>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</si>
  <si>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</si>
  <si>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</si>
  <si>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</si>
  <si>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</si>
  <si>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</si>
  <si>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</si>
  <si>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3.1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</si>
  <si>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</si>
  <si>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</si>
  <si>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</si>
  <si>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</si>
  <si>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</si>
  <si>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</si>
  <si>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</si>
  <si>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</si>
  <si>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</si>
  <si>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</si>
  <si>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</si>
  <si>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</si>
  <si>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</si>
  <si>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</si>
  <si>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</si>
  <si>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</si>
  <si>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</si>
  <si>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</si>
  <si>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</si>
  <si>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</si>
  <si>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</si>
  <si>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</si>
  <si>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</si>
  <si>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</si>
  <si>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</si>
  <si>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</si>
  <si>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</si>
  <si>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</si>
  <si>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</si>
  <si>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</si>
  <si>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</si>
  <si>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</si>
  <si>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</si>
  <si>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</si>
  <si>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</si>
  <si>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</si>
  <si>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</si>
  <si>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</si>
  <si>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</si>
  <si>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</si>
  <si>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5.36</t>
  </si>
  <si>
    <t>5.37</t>
  </si>
  <si>
    <t>5.38</t>
  </si>
  <si>
    <t>5.39</t>
  </si>
  <si>
    <t>5.40</t>
  </si>
  <si>
    <t>6.1</t>
  </si>
  <si>
    <t>74197/001</t>
  </si>
  <si>
    <t>FOSSA SEPTICA EM ALVENARIA DE TIJOLO CERAMICO MACICO DIMENSOES EXTERNAS 1,90X1,10X1,40M, 1.500 LITROS, REVESTIDA INTERNAMENTE COM BARRA LISACOM TAMPA EM CONCRETO ARMADO COM ESPESSURA 8CM</t>
  </si>
  <si>
    <t>74198/001</t>
  </si>
  <si>
    <t>SUMIDOURO EM ALVENARIA DE TIJOLO CERAMICO MACICO DIAMETRO 1,20M E ALTURA 5,00M, COM TAMPA EM CONCRETO ARMADO DIAMETRO 1,40M E ESPESSURA 10CM</t>
  </si>
  <si>
    <t>Comp. 1649/86957</t>
  </si>
  <si>
    <t>INSTALAÇÃO DE MÃO FRANCESA EM BARRA DE FERRO CHATO RETANGULAR 2"X1/4"e CRUZETA FERRO GALV ROSCA REF 1 1/2"</t>
  </si>
  <si>
    <t>Comp. 83399/1884/1892/14152/439</t>
  </si>
  <si>
    <t>INSTALAÇÃO DE RELE FOTOELETRICO P/ COMANDO DE ILUMINACAO EXTERNA 220V/1000W - FORNEC. E INTAL. (inclusive acessórios de fixação)</t>
  </si>
  <si>
    <t>Comp. 74094/001/72274</t>
  </si>
  <si>
    <t>LUMINARIA TIPO SPOT PARA 1 LAMPADA INCANDESCENTE/FLUORESCENTE COMPACTA inclusive LÂMPADA INCANDESCENTE DE 100 W</t>
  </si>
  <si>
    <t>5.41</t>
  </si>
  <si>
    <t>PROPONENTE: MUNICÍPIO DE ITATIBA DO SUL</t>
  </si>
  <si>
    <t>EXECUTOR: PREFEITURA MUNICIPAL DE ITATIBA DO SUL</t>
  </si>
  <si>
    <t>73783/006</t>
  </si>
  <si>
    <t>POSTE CONCRETO SEÇÃO CIRCULAR COMPRIMENTO=7M CARGA NOMINAL TOPO 200KG</t>
  </si>
  <si>
    <t>Comp 4107</t>
  </si>
  <si>
    <t>ALVENARIA DE EMBASAMENTO EM TIJOLOS CERAMICOS MACICOS 5X10X20CM, ASSENTADO COM ARGAMASSA TRACO 1:2:8 (CIMENTO, CAL E AREIA)</t>
  </si>
  <si>
    <t>74254/002</t>
  </si>
  <si>
    <t>ARMACAO ACO CA-50, DIAM. 6,3 (1/4) À 12,5MM(1/2) -FORNECIMENTO/ CORTE(PERDA DE 10%) / DOBRA / COLOCAÇÃO.</t>
  </si>
  <si>
    <t>CONCRETO USINADO BOMBEADO FCK=20MPA, INCLUSIVE LANCAMENTO E ADENSAMENTO</t>
  </si>
  <si>
    <t>EMBOCO CIMENTO AREIA 1:4 ESP=1,5CM INCL CHAPISCO 1:3 E=9MM</t>
  </si>
  <si>
    <t>REBOCO ARGAMASSA TRACO 1:2 (CAL E AREIA FINA PENEIRADA), ESPESSURA 0,5 CM, PREPARO MANUAL DA ARGAMASSA</t>
  </si>
  <si>
    <t>73935/002</t>
  </si>
  <si>
    <t>ALVENARIA EM TIJOLO CERAMICO FURADO 9X19X19CM, 1 VEZ (ESPESSURA 19 CM ASSENTADO EM ARGAMASSA TRACO 1:4 (CIMENTO E AREIA MEDIA NAO PENEIRADA), PREPARO MANUAL, JUNTA1 CM</t>
  </si>
  <si>
    <t>73907/003</t>
  </si>
  <si>
    <t>CONTRAPISO/LASTRO DE CONCRETO NAO-ESTRUTURAL, E=5CM, PREPARO COM BETONEIRA</t>
  </si>
  <si>
    <t>REVESTIMENTO CERÂMICO PARA PISO COM PLACAS TIPO GRÊS DE DIMENSÕES 35X35 CM APLICADA EM AMBIENTES DE ÁREA MENOR QUE 5 M2. AF_06/2014</t>
  </si>
  <si>
    <t>REVESTIMENTO CERÂMICO PARA PAREDES INTERNAS COM PLACAS TIPO GRÊS OU SEMI-GRÊS DE DIMENSÕES 33X45 CM APLICADAS EM AMBIENTES DE ÁREA MENOR QUE 5 M² A MEIA ALTURA DAS PAREDES. AF_06/2014</t>
  </si>
  <si>
    <t>IMPERMEABILIZACAO DE SUPERFICIE COM EMULSAO ASFALTICA COM ELASTOMERO,INCLUSOS PRIMER E VEU DE POLIESTER</t>
  </si>
  <si>
    <t>RALO SIFONADO, PVC, DN 100 X 40 MM, JUNTA SOLDÁVEL, FORNECIDO E INSTALADO EM RAMAL DE DESCARGA OU EM RAMAL DE ESGOTO SANITÁRIO. AF_12/2014_P</t>
  </si>
  <si>
    <t>74216/001</t>
  </si>
  <si>
    <t>INSTALACAO, ESCAVACAO E REATERRORAMAL PREDIAL DE ESGOTO EM TUBO PVC ESGOTO DN 100MM - FORNECIMENTO, IN</t>
  </si>
  <si>
    <t>APLICAÇÃO DE FUNDO SELADOR ACRÍLICO EM PAREDES, UMA DEMÃO. AF_06/2014</t>
  </si>
  <si>
    <t>APLICAÇÃO MANUAL DE PINTURA COM TINTA LÁTEX ACRÍLICA EM PAREDES, DUAS DEMAOS</t>
  </si>
  <si>
    <t>PINTURA A OLEO, 2 DEMAOS</t>
  </si>
  <si>
    <t>EXECUÇÃO DE ARQUIBANCADAS</t>
  </si>
  <si>
    <t>ALVENARIA EM TIJOLO CERAMICO MACICO 5X10X20CM 1 VEZ (ESPESSURA 20CM),ASSENTADO COM ARGAMASSA TRACO 1:2:8 (CIMENTO, CAL E AREIA)</t>
  </si>
  <si>
    <t>TOTAL ARQUIBANCADAS</t>
  </si>
  <si>
    <t>3.</t>
  </si>
  <si>
    <t>3.2</t>
  </si>
  <si>
    <t>3.3</t>
  </si>
  <si>
    <t>3.4</t>
  </si>
  <si>
    <t>3.5</t>
  </si>
  <si>
    <t>3.6</t>
  </si>
  <si>
    <t>3.7</t>
  </si>
  <si>
    <t>3.8</t>
  </si>
  <si>
    <t>5.7</t>
  </si>
  <si>
    <t>3.9</t>
  </si>
  <si>
    <t>3.10</t>
  </si>
  <si>
    <t>3.11</t>
  </si>
  <si>
    <t>3.12</t>
  </si>
  <si>
    <t>5.42</t>
  </si>
  <si>
    <t>73910/001</t>
  </si>
  <si>
    <t>PORTA DE MADEIRA COMPENSADA LISA PARA PINTURA, 60X210X3,5CM</t>
  </si>
  <si>
    <t>ENDEREÇO: CAMPO MUNICIPAL UASSARI</t>
  </si>
  <si>
    <t>5.35</t>
  </si>
  <si>
    <t>EXECUÇÃO DE  VESTIÁRIOS</t>
  </si>
  <si>
    <t>DEGRAUS</t>
  </si>
  <si>
    <t>x</t>
  </si>
  <si>
    <t>3.13</t>
  </si>
  <si>
    <t>Sinapi/RS - 11/03/2015 com desoneração</t>
  </si>
  <si>
    <t>Data:</t>
  </si>
  <si>
    <t>Empresa Participante: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</si>
</sst>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&quot;Ativar&quot;;&quot;Ativar&quot;;&quot;Desativar&quot;"/>
  </numFmts>
  <fonts count="50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4" fontId="1" fillId="0" borderId="10" xfId="53" applyNumberFormat="1" applyFont="1" applyFill="1" applyBorder="1" applyAlignment="1" applyProtection="1">
      <alignment horizontal="right"/>
      <protection locked="0"/>
    </xf>
    <xf numFmtId="4" fontId="1" fillId="0" borderId="10" xfId="53" applyNumberFormat="1" applyFont="1" applyFill="1" applyBorder="1" applyAlignment="1" applyProtection="1">
      <alignment/>
      <protection/>
    </xf>
    <xf numFmtId="4" fontId="1" fillId="0" borderId="11" xfId="53" applyNumberFormat="1" applyFont="1" applyFill="1" applyBorder="1" applyAlignment="1" applyProtection="1">
      <alignment/>
      <protection/>
    </xf>
    <xf numFmtId="4" fontId="5" fillId="0" borderId="0" xfId="53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53" applyNumberFormat="1" applyFont="1" applyFill="1" applyBorder="1" applyAlignment="1" applyProtection="1">
      <alignment/>
      <protection/>
    </xf>
    <xf numFmtId="4" fontId="4" fillId="0" borderId="0" xfId="53" applyNumberFormat="1" applyFont="1" applyFill="1" applyBorder="1" applyAlignment="1" applyProtection="1">
      <alignment/>
      <protection/>
    </xf>
    <xf numFmtId="4" fontId="6" fillId="0" borderId="0" xfId="53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53" applyNumberFormat="1" applyFont="1" applyFill="1" applyBorder="1" applyAlignment="1">
      <alignment/>
    </xf>
    <xf numFmtId="0" fontId="48" fillId="0" borderId="12" xfId="0" applyFont="1" applyBorder="1" applyAlignment="1">
      <alignment/>
    </xf>
    <xf numFmtId="2" fontId="48" fillId="33" borderId="10" xfId="0" applyNumberFormat="1" applyFont="1" applyFill="1" applyBorder="1" applyAlignment="1">
      <alignment/>
    </xf>
    <xf numFmtId="4" fontId="48" fillId="34" borderId="13" xfId="53" applyNumberFormat="1" applyFont="1" applyFill="1" applyBorder="1" applyAlignment="1" applyProtection="1">
      <alignment horizontal="right"/>
      <protection locked="0"/>
    </xf>
    <xf numFmtId="4" fontId="48" fillId="34" borderId="13" xfId="53" applyNumberFormat="1" applyFont="1" applyFill="1" applyBorder="1" applyAlignment="1" applyProtection="1">
      <alignment/>
      <protection/>
    </xf>
    <xf numFmtId="4" fontId="48" fillId="34" borderId="14" xfId="53" applyNumberFormat="1" applyFont="1" applyFill="1" applyBorder="1" applyAlignment="1" applyProtection="1">
      <alignment/>
      <protection/>
    </xf>
    <xf numFmtId="0" fontId="48" fillId="0" borderId="15" xfId="0" applyFont="1" applyFill="1" applyBorder="1" applyAlignment="1">
      <alignment/>
    </xf>
    <xf numFmtId="2" fontId="48" fillId="0" borderId="15" xfId="0" applyNumberFormat="1" applyFont="1" applyFill="1" applyBorder="1" applyAlignment="1">
      <alignment/>
    </xf>
    <xf numFmtId="4" fontId="48" fillId="0" borderId="15" xfId="53" applyNumberFormat="1" applyFont="1" applyFill="1" applyBorder="1" applyAlignment="1" applyProtection="1">
      <alignment horizontal="right"/>
      <protection locked="0"/>
    </xf>
    <xf numFmtId="4" fontId="48" fillId="0" borderId="16" xfId="53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4" fontId="48" fillId="35" borderId="18" xfId="53" applyNumberFormat="1" applyFont="1" applyFill="1" applyBorder="1" applyAlignment="1" applyProtection="1">
      <alignment horizontal="right"/>
      <protection locked="0"/>
    </xf>
    <xf numFmtId="4" fontId="48" fillId="35" borderId="18" xfId="53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49" fontId="1" fillId="36" borderId="0" xfId="0" applyNumberFormat="1" applyFont="1" applyFill="1" applyBorder="1" applyAlignment="1">
      <alignment/>
    </xf>
    <xf numFmtId="0" fontId="48" fillId="37" borderId="0" xfId="0" applyFont="1" applyFill="1" applyBorder="1" applyAlignment="1">
      <alignment/>
    </xf>
    <xf numFmtId="49" fontId="1" fillId="34" borderId="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49" fontId="48" fillId="38" borderId="0" xfId="0" applyNumberFormat="1" applyFont="1" applyFill="1" applyBorder="1" applyAlignment="1">
      <alignment/>
    </xf>
    <xf numFmtId="0" fontId="1" fillId="38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38" borderId="0" xfId="0" applyFont="1" applyFill="1" applyBorder="1" applyAlignment="1">
      <alignment/>
    </xf>
    <xf numFmtId="49" fontId="4" fillId="38" borderId="0" xfId="0" applyNumberFormat="1" applyFont="1" applyFill="1" applyBorder="1" applyAlignment="1">
      <alignment/>
    </xf>
    <xf numFmtId="0" fontId="48" fillId="38" borderId="0" xfId="0" applyFont="1" applyFill="1" applyBorder="1" applyAlignment="1">
      <alignment/>
    </xf>
    <xf numFmtId="49" fontId="1" fillId="39" borderId="0" xfId="0" applyNumberFormat="1" applyFont="1" applyFill="1" applyBorder="1" applyAlignment="1">
      <alignment/>
    </xf>
    <xf numFmtId="0" fontId="1" fillId="40" borderId="0" xfId="0" applyFont="1" applyFill="1" applyBorder="1" applyAlignment="1">
      <alignment/>
    </xf>
    <xf numFmtId="4" fontId="48" fillId="35" borderId="19" xfId="53" applyNumberFormat="1" applyFont="1" applyFill="1" applyBorder="1" applyAlignment="1" applyProtection="1">
      <alignment/>
      <protection/>
    </xf>
    <xf numFmtId="4" fontId="48" fillId="0" borderId="10" xfId="53" applyNumberFormat="1" applyFont="1" applyFill="1" applyBorder="1" applyAlignment="1" applyProtection="1">
      <alignment horizontal="right"/>
      <protection locked="0"/>
    </xf>
    <xf numFmtId="4" fontId="48" fillId="0" borderId="10" xfId="53" applyNumberFormat="1" applyFont="1" applyFill="1" applyBorder="1" applyAlignment="1" applyProtection="1">
      <alignment/>
      <protection/>
    </xf>
    <xf numFmtId="0" fontId="49" fillId="38" borderId="13" xfId="0" applyFont="1" applyFill="1" applyBorder="1" applyAlignment="1">
      <alignment horizontal="center"/>
    </xf>
    <xf numFmtId="4" fontId="48" fillId="38" borderId="13" xfId="53" applyNumberFormat="1" applyFont="1" applyFill="1" applyBorder="1" applyAlignment="1" applyProtection="1">
      <alignment horizontal="right"/>
      <protection locked="0"/>
    </xf>
    <xf numFmtId="4" fontId="48" fillId="38" borderId="13" xfId="53" applyNumberFormat="1" applyFont="1" applyFill="1" applyBorder="1" applyAlignment="1" applyProtection="1">
      <alignment/>
      <protection/>
    </xf>
    <xf numFmtId="4" fontId="48" fillId="38" borderId="14" xfId="53" applyNumberFormat="1" applyFont="1" applyFill="1" applyBorder="1" applyAlignment="1" applyProtection="1">
      <alignment/>
      <protection/>
    </xf>
    <xf numFmtId="4" fontId="49" fillId="0" borderId="20" xfId="53" applyNumberFormat="1" applyFont="1" applyFill="1" applyBorder="1" applyAlignment="1" applyProtection="1">
      <alignment/>
      <protection/>
    </xf>
    <xf numFmtId="0" fontId="1" fillId="33" borderId="21" xfId="0" applyFont="1" applyFill="1" applyBorder="1" applyAlignment="1">
      <alignment horizontal="right"/>
    </xf>
    <xf numFmtId="4" fontId="1" fillId="38" borderId="0" xfId="53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4" fontId="1" fillId="0" borderId="14" xfId="53" applyNumberFormat="1" applyFont="1" applyFill="1" applyBorder="1" applyAlignment="1" applyProtection="1">
      <alignment/>
      <protection/>
    </xf>
    <xf numFmtId="4" fontId="48" fillId="0" borderId="11" xfId="53" applyNumberFormat="1" applyFont="1" applyFill="1" applyBorder="1" applyAlignment="1" applyProtection="1">
      <alignment/>
      <protection/>
    </xf>
    <xf numFmtId="0" fontId="49" fillId="38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33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33" borderId="25" xfId="0" applyFont="1" applyFill="1" applyBorder="1" applyAlignment="1">
      <alignment/>
    </xf>
    <xf numFmtId="2" fontId="1" fillId="33" borderId="25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17" xfId="53" applyNumberFormat="1" applyFont="1" applyFill="1" applyBorder="1" applyAlignment="1" applyProtection="1">
      <alignment horizontal="right"/>
      <protection locked="0"/>
    </xf>
    <xf numFmtId="4" fontId="1" fillId="0" borderId="25" xfId="53" applyNumberFormat="1" applyFont="1" applyFill="1" applyBorder="1" applyAlignment="1" applyProtection="1">
      <alignment/>
      <protection/>
    </xf>
    <xf numFmtId="4" fontId="1" fillId="0" borderId="26" xfId="53" applyNumberFormat="1" applyFont="1" applyFill="1" applyBorder="1" applyAlignment="1" applyProtection="1">
      <alignment/>
      <protection/>
    </xf>
    <xf numFmtId="0" fontId="1" fillId="33" borderId="21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34" borderId="22" xfId="0" applyNumberFormat="1" applyFont="1" applyFill="1" applyBorder="1" applyAlignment="1">
      <alignment/>
    </xf>
    <xf numFmtId="4" fontId="1" fillId="34" borderId="12" xfId="53" applyNumberFormat="1" applyFont="1" applyFill="1" applyBorder="1" applyAlignment="1" applyProtection="1">
      <alignment horizontal="right"/>
      <protection locked="0"/>
    </xf>
    <xf numFmtId="4" fontId="1" fillId="34" borderId="12" xfId="53" applyNumberFormat="1" applyFont="1" applyFill="1" applyBorder="1" applyAlignment="1" applyProtection="1">
      <alignment/>
      <protection/>
    </xf>
    <xf numFmtId="4" fontId="1" fillId="34" borderId="28" xfId="53" applyNumberFormat="1" applyFont="1" applyFill="1" applyBorder="1" applyAlignment="1" applyProtection="1">
      <alignment/>
      <protection/>
    </xf>
    <xf numFmtId="0" fontId="1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4" fontId="1" fillId="0" borderId="30" xfId="53" applyNumberFormat="1" applyFont="1" applyFill="1" applyBorder="1" applyAlignment="1" applyProtection="1">
      <alignment horizontal="right"/>
      <protection locked="0"/>
    </xf>
    <xf numFmtId="4" fontId="1" fillId="0" borderId="31" xfId="53" applyNumberFormat="1" applyFont="1" applyFill="1" applyBorder="1" applyAlignment="1" applyProtection="1">
      <alignment/>
      <protection/>
    </xf>
    <xf numFmtId="4" fontId="3" fillId="0" borderId="32" xfId="53" applyNumberFormat="1" applyFont="1" applyFill="1" applyBorder="1" applyAlignment="1" applyProtection="1">
      <alignment/>
      <protection/>
    </xf>
    <xf numFmtId="49" fontId="1" fillId="35" borderId="33" xfId="0" applyNumberFormat="1" applyFont="1" applyFill="1" applyBorder="1" applyAlignment="1">
      <alignment/>
    </xf>
    <xf numFmtId="0" fontId="1" fillId="40" borderId="21" xfId="0" applyFont="1" applyFill="1" applyBorder="1" applyAlignment="1">
      <alignment horizontal="right"/>
    </xf>
    <xf numFmtId="0" fontId="1" fillId="38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2" fontId="1" fillId="40" borderId="10" xfId="0" applyNumberFormat="1" applyFont="1" applyFill="1" applyBorder="1" applyAlignment="1">
      <alignment/>
    </xf>
    <xf numFmtId="4" fontId="1" fillId="38" borderId="10" xfId="53" applyNumberFormat="1" applyFont="1" applyFill="1" applyBorder="1" applyAlignment="1" applyProtection="1">
      <alignment horizontal="right"/>
      <protection locked="0"/>
    </xf>
    <xf numFmtId="4" fontId="1" fillId="38" borderId="10" xfId="53" applyNumberFormat="1" applyFont="1" applyFill="1" applyBorder="1" applyAlignment="1" applyProtection="1">
      <alignment/>
      <protection/>
    </xf>
    <xf numFmtId="4" fontId="1" fillId="38" borderId="11" xfId="53" applyNumberFormat="1" applyFont="1" applyFill="1" applyBorder="1" applyAlignment="1" applyProtection="1">
      <alignment/>
      <protection/>
    </xf>
    <xf numFmtId="0" fontId="3" fillId="0" borderId="13" xfId="0" applyFont="1" applyBorder="1" applyAlignment="1">
      <alignment/>
    </xf>
    <xf numFmtId="4" fontId="1" fillId="0" borderId="13" xfId="53" applyNumberFormat="1" applyFont="1" applyFill="1" applyBorder="1" applyAlignment="1" applyProtection="1">
      <alignment horizontal="right"/>
      <protection locked="0"/>
    </xf>
    <xf numFmtId="4" fontId="1" fillId="0" borderId="34" xfId="53" applyNumberFormat="1" applyFont="1" applyFill="1" applyBorder="1" applyAlignment="1" applyProtection="1">
      <alignment/>
      <protection/>
    </xf>
    <xf numFmtId="0" fontId="1" fillId="37" borderId="35" xfId="0" applyFont="1" applyFill="1" applyBorder="1" applyAlignment="1">
      <alignment/>
    </xf>
    <xf numFmtId="0" fontId="3" fillId="0" borderId="36" xfId="0" applyFont="1" applyBorder="1" applyAlignment="1">
      <alignment/>
    </xf>
    <xf numFmtId="0" fontId="1" fillId="37" borderId="37" xfId="0" applyFont="1" applyFill="1" applyBorder="1" applyAlignment="1">
      <alignment/>
    </xf>
    <xf numFmtId="2" fontId="1" fillId="37" borderId="37" xfId="0" applyNumberFormat="1" applyFont="1" applyFill="1" applyBorder="1" applyAlignment="1">
      <alignment/>
    </xf>
    <xf numFmtId="2" fontId="1" fillId="37" borderId="38" xfId="0" applyNumberFormat="1" applyFont="1" applyFill="1" applyBorder="1" applyAlignment="1">
      <alignment/>
    </xf>
    <xf numFmtId="4" fontId="1" fillId="0" borderId="37" xfId="53" applyNumberFormat="1" applyFont="1" applyBorder="1" applyAlignment="1" applyProtection="1">
      <alignment horizontal="right"/>
      <protection locked="0"/>
    </xf>
    <xf numFmtId="4" fontId="1" fillId="0" borderId="36" xfId="53" applyNumberFormat="1" applyFont="1" applyBorder="1" applyAlignment="1">
      <alignment/>
    </xf>
    <xf numFmtId="4" fontId="3" fillId="0" borderId="32" xfId="53" applyNumberFormat="1" applyFont="1" applyBorder="1" applyAlignment="1">
      <alignment/>
    </xf>
    <xf numFmtId="49" fontId="1" fillId="34" borderId="27" xfId="0" applyNumberFormat="1" applyFont="1" applyFill="1" applyBorder="1" applyAlignment="1">
      <alignment/>
    </xf>
    <xf numFmtId="4" fontId="1" fillId="34" borderId="13" xfId="53" applyNumberFormat="1" applyFont="1" applyFill="1" applyBorder="1" applyAlignment="1" applyProtection="1">
      <alignment horizontal="right"/>
      <protection locked="0"/>
    </xf>
    <xf numFmtId="4" fontId="1" fillId="34" borderId="13" xfId="53" applyNumberFormat="1" applyFont="1" applyFill="1" applyBorder="1" applyAlignment="1" applyProtection="1">
      <alignment/>
      <protection/>
    </xf>
    <xf numFmtId="4" fontId="1" fillId="34" borderId="14" xfId="53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/>
    </xf>
    <xf numFmtId="0" fontId="1" fillId="38" borderId="22" xfId="0" applyFont="1" applyFill="1" applyBorder="1" applyAlignment="1">
      <alignment horizontal="right"/>
    </xf>
    <xf numFmtId="0" fontId="1" fillId="38" borderId="12" xfId="0" applyFont="1" applyFill="1" applyBorder="1" applyAlignment="1">
      <alignment/>
    </xf>
    <xf numFmtId="0" fontId="49" fillId="38" borderId="39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right" vertical="center"/>
    </xf>
    <xf numFmtId="0" fontId="1" fillId="38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38" borderId="40" xfId="0" applyFont="1" applyFill="1" applyBorder="1" applyAlignment="1">
      <alignment/>
    </xf>
    <xf numFmtId="2" fontId="1" fillId="40" borderId="13" xfId="0" applyNumberFormat="1" applyFont="1" applyFill="1" applyBorder="1" applyAlignment="1">
      <alignment/>
    </xf>
    <xf numFmtId="2" fontId="1" fillId="40" borderId="10" xfId="0" applyNumberFormat="1" applyFont="1" applyFill="1" applyBorder="1" applyAlignment="1">
      <alignment horizontal="right"/>
    </xf>
    <xf numFmtId="4" fontId="1" fillId="38" borderId="14" xfId="53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 horizontal="right"/>
    </xf>
    <xf numFmtId="4" fontId="1" fillId="0" borderId="10" xfId="53" applyNumberFormat="1" applyFont="1" applyFill="1" applyBorder="1" applyAlignment="1" applyProtection="1">
      <alignment horizontal="right"/>
      <protection/>
    </xf>
    <xf numFmtId="4" fontId="1" fillId="0" borderId="11" xfId="53" applyNumberFormat="1" applyFont="1" applyFill="1" applyBorder="1" applyAlignment="1" applyProtection="1">
      <alignment horizontal="right"/>
      <protection/>
    </xf>
    <xf numFmtId="0" fontId="1" fillId="0" borderId="12" xfId="0" applyFont="1" applyBorder="1" applyAlignment="1">
      <alignment horizontal="left" wrapText="1"/>
    </xf>
    <xf numFmtId="4" fontId="1" fillId="38" borderId="13" xfId="53" applyNumberFormat="1" applyFont="1" applyFill="1" applyBorder="1" applyAlignment="1" applyProtection="1">
      <alignment horizontal="right"/>
      <protection locked="0"/>
    </xf>
    <xf numFmtId="4" fontId="1" fillId="38" borderId="13" xfId="53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4" fontId="3" fillId="0" borderId="41" xfId="53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4" fontId="1" fillId="0" borderId="15" xfId="53" applyNumberFormat="1" applyFont="1" applyFill="1" applyBorder="1" applyAlignment="1" applyProtection="1">
      <alignment horizontal="right"/>
      <protection locked="0"/>
    </xf>
    <xf numFmtId="4" fontId="1" fillId="0" borderId="16" xfId="53" applyNumberFormat="1" applyFont="1" applyFill="1" applyBorder="1" applyAlignment="1" applyProtection="1">
      <alignment/>
      <protection/>
    </xf>
    <xf numFmtId="4" fontId="1" fillId="41" borderId="42" xfId="53" applyNumberFormat="1" applyFont="1" applyFill="1" applyBorder="1" applyAlignment="1" applyProtection="1">
      <alignment horizontal="right"/>
      <protection locked="0"/>
    </xf>
    <xf numFmtId="4" fontId="1" fillId="41" borderId="42" xfId="53" applyNumberFormat="1" applyFont="1" applyFill="1" applyBorder="1" applyAlignment="1" applyProtection="1">
      <alignment/>
      <protection/>
    </xf>
    <xf numFmtId="4" fontId="3" fillId="41" borderId="43" xfId="53" applyNumberFormat="1" applyFont="1" applyFill="1" applyBorder="1" applyAlignment="1" applyProtection="1">
      <alignment/>
      <protection/>
    </xf>
    <xf numFmtId="4" fontId="1" fillId="0" borderId="12" xfId="53" applyNumberFormat="1" applyFont="1" applyFill="1" applyBorder="1" applyAlignment="1" applyProtection="1">
      <alignment/>
      <protection/>
    </xf>
    <xf numFmtId="0" fontId="1" fillId="33" borderId="4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0" borderId="39" xfId="0" applyFont="1" applyBorder="1" applyAlignment="1">
      <alignment horizontal="right"/>
    </xf>
    <xf numFmtId="49" fontId="1" fillId="34" borderId="46" xfId="0" applyNumberFormat="1" applyFont="1" applyFill="1" applyBorder="1" applyAlignment="1">
      <alignment/>
    </xf>
    <xf numFmtId="0" fontId="1" fillId="0" borderId="47" xfId="0" applyFont="1" applyFill="1" applyBorder="1" applyAlignment="1">
      <alignment horizontal="right"/>
    </xf>
    <xf numFmtId="0" fontId="1" fillId="0" borderId="48" xfId="0" applyFont="1" applyFill="1" applyBorder="1" applyAlignment="1">
      <alignment/>
    </xf>
    <xf numFmtId="49" fontId="1" fillId="35" borderId="49" xfId="0" applyNumberFormat="1" applyFont="1" applyFill="1" applyBorder="1" applyAlignment="1">
      <alignment/>
    </xf>
    <xf numFmtId="0" fontId="1" fillId="33" borderId="45" xfId="0" applyFont="1" applyFill="1" applyBorder="1" applyAlignment="1">
      <alignment horizontal="right"/>
    </xf>
    <xf numFmtId="0" fontId="1" fillId="40" borderId="45" xfId="0" applyFont="1" applyFill="1" applyBorder="1" applyAlignment="1">
      <alignment horizontal="right"/>
    </xf>
    <xf numFmtId="0" fontId="1" fillId="37" borderId="50" xfId="0" applyFont="1" applyFill="1" applyBorder="1" applyAlignment="1">
      <alignment/>
    </xf>
    <xf numFmtId="49" fontId="1" fillId="34" borderId="39" xfId="0" applyNumberFormat="1" applyFont="1" applyFill="1" applyBorder="1" applyAlignment="1">
      <alignment/>
    </xf>
    <xf numFmtId="0" fontId="1" fillId="38" borderId="46" xfId="0" applyFont="1" applyFill="1" applyBorder="1" applyAlignment="1">
      <alignment horizontal="right"/>
    </xf>
    <xf numFmtId="0" fontId="1" fillId="0" borderId="46" xfId="0" applyFont="1" applyBorder="1" applyAlignment="1">
      <alignment horizontal="right"/>
    </xf>
    <xf numFmtId="49" fontId="48" fillId="38" borderId="46" xfId="0" applyNumberFormat="1" applyFont="1" applyFill="1" applyBorder="1" applyAlignment="1">
      <alignment/>
    </xf>
    <xf numFmtId="0" fontId="1" fillId="38" borderId="46" xfId="0" applyFont="1" applyFill="1" applyBorder="1" applyAlignment="1">
      <alignment horizontal="right" vertical="center"/>
    </xf>
    <xf numFmtId="0" fontId="48" fillId="0" borderId="46" xfId="0" applyFont="1" applyBorder="1" applyAlignment="1">
      <alignment horizontal="right"/>
    </xf>
    <xf numFmtId="0" fontId="1" fillId="38" borderId="51" xfId="0" applyFont="1" applyFill="1" applyBorder="1" applyAlignment="1">
      <alignment horizontal="right"/>
    </xf>
    <xf numFmtId="0" fontId="48" fillId="0" borderId="52" xfId="0" applyFont="1" applyFill="1" applyBorder="1" applyAlignment="1">
      <alignment/>
    </xf>
    <xf numFmtId="0" fontId="1" fillId="33" borderId="21" xfId="0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49" fontId="1" fillId="38" borderId="22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1" fillId="0" borderId="12" xfId="0" applyFont="1" applyBorder="1" applyAlignment="1">
      <alignment wrapText="1"/>
    </xf>
    <xf numFmtId="0" fontId="28" fillId="0" borderId="12" xfId="0" applyFont="1" applyBorder="1" applyAlignment="1">
      <alignment horizontal="left" vertical="justify" wrapText="1"/>
    </xf>
    <xf numFmtId="0" fontId="1" fillId="38" borderId="12" xfId="0" applyFont="1" applyFill="1" applyBorder="1" applyAlignment="1">
      <alignment wrapText="1"/>
    </xf>
    <xf numFmtId="0" fontId="1" fillId="0" borderId="22" xfId="0" applyFont="1" applyBorder="1" applyAlignment="1">
      <alignment horizontal="right" wrapText="1"/>
    </xf>
    <xf numFmtId="0" fontId="48" fillId="33" borderId="21" xfId="0" applyFont="1" applyFill="1" applyBorder="1" applyAlignment="1">
      <alignment horizontal="right"/>
    </xf>
    <xf numFmtId="0" fontId="48" fillId="33" borderId="53" xfId="0" applyFont="1" applyFill="1" applyBorder="1" applyAlignment="1">
      <alignment horizontal="right"/>
    </xf>
    <xf numFmtId="0" fontId="48" fillId="33" borderId="13" xfId="0" applyFont="1" applyFill="1" applyBorder="1" applyAlignment="1">
      <alignment/>
    </xf>
    <xf numFmtId="2" fontId="48" fillId="33" borderId="13" xfId="0" applyNumberFormat="1" applyFont="1" applyFill="1" applyBorder="1" applyAlignment="1">
      <alignment/>
    </xf>
    <xf numFmtId="49" fontId="48" fillId="34" borderId="39" xfId="0" applyNumberFormat="1" applyFont="1" applyFill="1" applyBorder="1" applyAlignment="1">
      <alignment/>
    </xf>
    <xf numFmtId="49" fontId="48" fillId="38" borderId="22" xfId="0" applyNumberFormat="1" applyFont="1" applyFill="1" applyBorder="1" applyAlignment="1">
      <alignment/>
    </xf>
    <xf numFmtId="0" fontId="48" fillId="0" borderId="22" xfId="0" applyFont="1" applyBorder="1" applyAlignment="1">
      <alignment horizontal="right"/>
    </xf>
    <xf numFmtId="0" fontId="48" fillId="37" borderId="37" xfId="0" applyFont="1" applyFill="1" applyBorder="1" applyAlignment="1">
      <alignment/>
    </xf>
    <xf numFmtId="2" fontId="48" fillId="37" borderId="37" xfId="0" applyNumberFormat="1" applyFont="1" applyFill="1" applyBorder="1" applyAlignment="1">
      <alignment/>
    </xf>
    <xf numFmtId="2" fontId="48" fillId="37" borderId="38" xfId="0" applyNumberFormat="1" applyFont="1" applyFill="1" applyBorder="1" applyAlignment="1">
      <alignment/>
    </xf>
    <xf numFmtId="0" fontId="48" fillId="0" borderId="22" xfId="0" applyFont="1" applyBorder="1" applyAlignment="1">
      <alignment/>
    </xf>
    <xf numFmtId="0" fontId="48" fillId="0" borderId="54" xfId="0" applyFont="1" applyBorder="1" applyAlignment="1">
      <alignment horizontal="right"/>
    </xf>
    <xf numFmtId="0" fontId="48" fillId="0" borderId="40" xfId="0" applyFont="1" applyBorder="1" applyAlignment="1">
      <alignment/>
    </xf>
    <xf numFmtId="0" fontId="48" fillId="0" borderId="55" xfId="0" applyFont="1" applyFill="1" applyBorder="1" applyAlignment="1">
      <alignment/>
    </xf>
    <xf numFmtId="49" fontId="48" fillId="41" borderId="56" xfId="0" applyNumberFormat="1" applyFont="1" applyFill="1" applyBorder="1" applyAlignment="1">
      <alignment/>
    </xf>
    <xf numFmtId="49" fontId="48" fillId="41" borderId="57" xfId="0" applyNumberFormat="1" applyFont="1" applyFill="1" applyBorder="1" applyAlignment="1">
      <alignment/>
    </xf>
    <xf numFmtId="0" fontId="48" fillId="0" borderId="0" xfId="0" applyFont="1" applyAlignment="1">
      <alignment/>
    </xf>
    <xf numFmtId="49" fontId="1" fillId="38" borderId="46" xfId="0" applyNumberFormat="1" applyFont="1" applyFill="1" applyBorder="1" applyAlignment="1">
      <alignment/>
    </xf>
    <xf numFmtId="0" fontId="3" fillId="38" borderId="39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right"/>
    </xf>
    <xf numFmtId="0" fontId="1" fillId="8" borderId="58" xfId="0" applyFont="1" applyFill="1" applyBorder="1" applyAlignment="1">
      <alignment/>
    </xf>
    <xf numFmtId="0" fontId="3" fillId="8" borderId="20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1" fillId="8" borderId="59" xfId="0" applyFont="1" applyFill="1" applyBorder="1" applyAlignment="1">
      <alignment/>
    </xf>
    <xf numFmtId="0" fontId="3" fillId="8" borderId="60" xfId="0" applyFont="1" applyFill="1" applyBorder="1" applyAlignment="1">
      <alignment/>
    </xf>
    <xf numFmtId="0" fontId="3" fillId="8" borderId="32" xfId="0" applyFont="1" applyFill="1" applyBorder="1" applyAlignment="1">
      <alignment/>
    </xf>
    <xf numFmtId="0" fontId="1" fillId="8" borderId="61" xfId="0" applyFont="1" applyFill="1" applyBorder="1" applyAlignment="1">
      <alignment/>
    </xf>
    <xf numFmtId="4" fontId="3" fillId="0" borderId="37" xfId="53" applyNumberFormat="1" applyFont="1" applyBorder="1" applyAlignment="1" applyProtection="1">
      <alignment horizontal="right"/>
      <protection locked="0"/>
    </xf>
    <xf numFmtId="0" fontId="28" fillId="38" borderId="12" xfId="0" applyFont="1" applyFill="1" applyBorder="1" applyAlignment="1">
      <alignment horizontal="left" vertical="justify" wrapText="1"/>
    </xf>
    <xf numFmtId="0" fontId="1" fillId="0" borderId="62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67" xfId="0" applyFont="1" applyBorder="1" applyAlignment="1">
      <alignment/>
    </xf>
    <xf numFmtId="0" fontId="3" fillId="8" borderId="68" xfId="0" applyFont="1" applyFill="1" applyBorder="1" applyAlignment="1">
      <alignment/>
    </xf>
    <xf numFmtId="0" fontId="3" fillId="8" borderId="60" xfId="0" applyFont="1" applyFill="1" applyBorder="1" applyAlignment="1">
      <alignment/>
    </xf>
    <xf numFmtId="0" fontId="3" fillId="8" borderId="69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8" borderId="70" xfId="0" applyFont="1" applyFill="1" applyBorder="1" applyAlignment="1">
      <alignment horizontal="center"/>
    </xf>
    <xf numFmtId="0" fontId="2" fillId="8" borderId="71" xfId="0" applyFont="1" applyFill="1" applyBorder="1" applyAlignment="1">
      <alignment horizontal="center"/>
    </xf>
    <xf numFmtId="0" fontId="2" fillId="8" borderId="72" xfId="0" applyFont="1" applyFill="1" applyBorder="1" applyAlignment="1">
      <alignment horizontal="center"/>
    </xf>
    <xf numFmtId="0" fontId="2" fillId="8" borderId="73" xfId="0" applyFont="1" applyFill="1" applyBorder="1" applyAlignment="1">
      <alignment horizontal="center"/>
    </xf>
    <xf numFmtId="0" fontId="2" fillId="8" borderId="74" xfId="0" applyFont="1" applyFill="1" applyBorder="1" applyAlignment="1">
      <alignment horizontal="center"/>
    </xf>
    <xf numFmtId="0" fontId="2" fillId="8" borderId="75" xfId="0" applyFont="1" applyFill="1" applyBorder="1" applyAlignment="1">
      <alignment horizontal="center"/>
    </xf>
    <xf numFmtId="0" fontId="3" fillId="8" borderId="76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3" fillId="8" borderId="77" xfId="0" applyFont="1" applyFill="1" applyBorder="1" applyAlignment="1">
      <alignment/>
    </xf>
    <xf numFmtId="172" fontId="3" fillId="8" borderId="0" xfId="0" applyNumberFormat="1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41" borderId="42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3"/>
  <sheetViews>
    <sheetView tabSelected="1" zoomScalePageLayoutView="0" workbookViewId="0" topLeftCell="A94">
      <selection activeCell="D118" sqref="D118"/>
    </sheetView>
  </sheetViews>
  <sheetFormatPr defaultColWidth="10.57421875" defaultRowHeight="12.75"/>
  <cols>
    <col min="1" max="1" width="9.140625" style="2" customWidth="1"/>
    <col min="2" max="2" width="12.7109375" style="1" customWidth="1"/>
    <col min="3" max="3" width="5.7109375" style="1" customWidth="1"/>
    <col min="4" max="4" width="70.7109375" style="1" customWidth="1"/>
    <col min="5" max="5" width="6.00390625" style="1" customWidth="1"/>
    <col min="6" max="8" width="9.28125" style="1" customWidth="1"/>
    <col min="9" max="10" width="7.7109375" style="1" customWidth="1"/>
    <col min="11" max="11" width="9.57421875" style="1" customWidth="1"/>
    <col min="12" max="12" width="9.421875" style="1" customWidth="1"/>
    <col min="13" max="16384" width="10.57421875" style="2" customWidth="1"/>
  </cols>
  <sheetData>
    <row r="1" spans="2:13" ht="6.75" customHeight="1" thickBot="1">
      <c r="B1" s="216" t="s">
        <v>0</v>
      </c>
      <c r="C1" s="217"/>
      <c r="D1" s="218"/>
      <c r="E1" s="218"/>
      <c r="F1" s="218"/>
      <c r="G1" s="218"/>
      <c r="H1" s="218"/>
      <c r="I1" s="218"/>
      <c r="J1" s="218"/>
      <c r="K1" s="218"/>
      <c r="L1" s="218"/>
      <c r="M1" s="194"/>
    </row>
    <row r="2" spans="2:13" s="3" customFormat="1" ht="15" customHeight="1" thickBot="1">
      <c r="B2" s="219"/>
      <c r="C2" s="220"/>
      <c r="D2" s="221"/>
      <c r="E2" s="221"/>
      <c r="F2" s="221"/>
      <c r="G2" s="221"/>
      <c r="H2" s="221"/>
      <c r="I2" s="221"/>
      <c r="J2" s="221"/>
      <c r="K2" s="221"/>
      <c r="L2" s="221"/>
      <c r="M2" s="195"/>
    </row>
    <row r="3" spans="2:13" ht="15" customHeight="1">
      <c r="B3" s="222" t="s">
        <v>182</v>
      </c>
      <c r="C3" s="223"/>
      <c r="D3" s="224"/>
      <c r="E3" s="224"/>
      <c r="F3" s="224"/>
      <c r="G3" s="224"/>
      <c r="H3" s="224"/>
      <c r="I3" s="224"/>
      <c r="J3" s="225"/>
      <c r="K3" s="225"/>
      <c r="L3" s="196"/>
      <c r="M3" s="197"/>
    </row>
    <row r="4" spans="2:13" ht="15" customHeight="1">
      <c r="B4" s="222" t="s">
        <v>183</v>
      </c>
      <c r="C4" s="223"/>
      <c r="D4" s="224"/>
      <c r="E4" s="224"/>
      <c r="F4" s="224"/>
      <c r="G4" s="224"/>
      <c r="H4" s="224"/>
      <c r="I4" s="224"/>
      <c r="J4" s="196"/>
      <c r="K4" s="196"/>
      <c r="L4" s="196"/>
      <c r="M4" s="197"/>
    </row>
    <row r="5" spans="2:13" ht="15" customHeight="1" thickBot="1">
      <c r="B5" s="222" t="s">
        <v>225</v>
      </c>
      <c r="C5" s="223"/>
      <c r="D5" s="224"/>
      <c r="E5" s="224"/>
      <c r="F5" s="224"/>
      <c r="G5" s="224"/>
      <c r="H5" s="224"/>
      <c r="I5" s="224"/>
      <c r="J5" s="196"/>
      <c r="K5" s="196"/>
      <c r="L5" s="196"/>
      <c r="M5" s="197"/>
    </row>
    <row r="6" spans="2:16" ht="15" customHeight="1" thickBot="1">
      <c r="B6" s="211" t="s">
        <v>32</v>
      </c>
      <c r="C6" s="212"/>
      <c r="D6" s="213"/>
      <c r="E6" s="213"/>
      <c r="F6" s="213"/>
      <c r="G6" s="213"/>
      <c r="H6" s="213"/>
      <c r="I6" s="213"/>
      <c r="J6" s="198"/>
      <c r="K6" s="199" t="s">
        <v>84</v>
      </c>
      <c r="L6" s="198"/>
      <c r="M6" s="200"/>
      <c r="N6" s="16"/>
      <c r="O6" s="16"/>
      <c r="P6" s="16"/>
    </row>
    <row r="7" spans="2:16" ht="11.25">
      <c r="B7" s="65"/>
      <c r="C7" s="147"/>
      <c r="D7" s="66"/>
      <c r="E7" s="67"/>
      <c r="F7" s="68"/>
      <c r="G7" s="68"/>
      <c r="H7" s="68"/>
      <c r="I7" s="69" t="s">
        <v>1</v>
      </c>
      <c r="J7" s="70"/>
      <c r="K7" s="71" t="s">
        <v>2</v>
      </c>
      <c r="L7" s="72"/>
      <c r="M7" s="73"/>
      <c r="N7" s="13"/>
      <c r="O7" s="33"/>
      <c r="P7" s="13"/>
    </row>
    <row r="8" spans="2:16" ht="11.25">
      <c r="B8" s="74"/>
      <c r="C8" s="148"/>
      <c r="D8" s="4"/>
      <c r="E8" s="5" t="s">
        <v>3</v>
      </c>
      <c r="F8" s="6" t="s">
        <v>4</v>
      </c>
      <c r="G8" s="75" t="s">
        <v>37</v>
      </c>
      <c r="H8" s="75" t="s">
        <v>75</v>
      </c>
      <c r="I8" s="75" t="s">
        <v>5</v>
      </c>
      <c r="J8" s="76" t="s">
        <v>6</v>
      </c>
      <c r="K8" s="7" t="s">
        <v>7</v>
      </c>
      <c r="L8" s="8" t="s">
        <v>8</v>
      </c>
      <c r="M8" s="9" t="s">
        <v>8</v>
      </c>
      <c r="N8" s="13"/>
      <c r="O8" s="33"/>
      <c r="P8" s="13"/>
    </row>
    <row r="9" spans="2:16" ht="15" customHeight="1">
      <c r="B9" s="77" t="s">
        <v>35</v>
      </c>
      <c r="C9" s="149" t="s">
        <v>111</v>
      </c>
      <c r="D9" s="78" t="s">
        <v>9</v>
      </c>
      <c r="E9" s="79"/>
      <c r="F9" s="80" t="s">
        <v>10</v>
      </c>
      <c r="G9" s="80" t="s">
        <v>74</v>
      </c>
      <c r="H9" s="80" t="s">
        <v>83</v>
      </c>
      <c r="I9" s="80" t="s">
        <v>11</v>
      </c>
      <c r="J9" s="80" t="s">
        <v>12</v>
      </c>
      <c r="K9" s="80" t="s">
        <v>13</v>
      </c>
      <c r="L9" s="80" t="s">
        <v>14</v>
      </c>
      <c r="M9" s="81" t="s">
        <v>15</v>
      </c>
      <c r="N9" s="17"/>
      <c r="O9" s="44"/>
      <c r="P9" s="17"/>
    </row>
    <row r="10" spans="2:16" ht="12" customHeight="1">
      <c r="B10" s="82" t="s">
        <v>16</v>
      </c>
      <c r="C10" s="150"/>
      <c r="D10" s="215" t="s">
        <v>82</v>
      </c>
      <c r="E10" s="215"/>
      <c r="F10" s="215"/>
      <c r="G10" s="215"/>
      <c r="H10" s="215"/>
      <c r="I10" s="215"/>
      <c r="J10" s="215"/>
      <c r="K10" s="83"/>
      <c r="L10" s="84"/>
      <c r="M10" s="85"/>
      <c r="N10" s="14"/>
      <c r="O10" s="45"/>
      <c r="P10" s="14"/>
    </row>
    <row r="11" spans="2:16" ht="12" customHeight="1" thickBot="1">
      <c r="B11" s="60" t="s">
        <v>36</v>
      </c>
      <c r="C11" s="151" t="s">
        <v>112</v>
      </c>
      <c r="D11" s="28" t="s">
        <v>107</v>
      </c>
      <c r="E11" s="28" t="s">
        <v>25</v>
      </c>
      <c r="F11" s="29">
        <v>2.5</v>
      </c>
      <c r="G11" s="29">
        <v>0</v>
      </c>
      <c r="H11" s="6">
        <f>G11*0.25+G11</f>
        <v>0</v>
      </c>
      <c r="I11" s="6">
        <f>H11*0.6</f>
        <v>0</v>
      </c>
      <c r="J11" s="6">
        <f>H11*0.4</f>
        <v>0</v>
      </c>
      <c r="K11" s="7">
        <f>F11*I11</f>
        <v>0</v>
      </c>
      <c r="L11" s="8">
        <f>F11*J11</f>
        <v>0</v>
      </c>
      <c r="M11" s="61">
        <f>SUM(K11:L11)</f>
        <v>0</v>
      </c>
      <c r="N11" s="14"/>
      <c r="O11" s="44"/>
      <c r="P11" s="14"/>
    </row>
    <row r="12" spans="2:16" ht="12" customHeight="1" thickBot="1">
      <c r="B12" s="86"/>
      <c r="C12" s="152"/>
      <c r="D12" s="87" t="s">
        <v>20</v>
      </c>
      <c r="E12" s="88"/>
      <c r="F12" s="89"/>
      <c r="G12" s="89"/>
      <c r="H12" s="89"/>
      <c r="I12" s="89"/>
      <c r="J12" s="89"/>
      <c r="K12" s="90">
        <f>SUM(K11)</f>
        <v>0</v>
      </c>
      <c r="L12" s="91">
        <f>SUM(L11)</f>
        <v>0</v>
      </c>
      <c r="M12" s="92">
        <f>SUM(M11:M11)</f>
        <v>0</v>
      </c>
      <c r="N12" s="14"/>
      <c r="O12" s="46"/>
      <c r="P12" s="14"/>
    </row>
    <row r="13" spans="2:16" ht="11.25">
      <c r="B13" s="93" t="s">
        <v>22</v>
      </c>
      <c r="C13" s="153"/>
      <c r="D13" s="228" t="s">
        <v>17</v>
      </c>
      <c r="E13" s="228"/>
      <c r="F13" s="228"/>
      <c r="G13" s="228"/>
      <c r="H13" s="228"/>
      <c r="I13" s="228"/>
      <c r="J13" s="228"/>
      <c r="K13" s="31"/>
      <c r="L13" s="32"/>
      <c r="M13" s="49"/>
      <c r="N13" s="13"/>
      <c r="O13" s="47"/>
      <c r="P13" s="13"/>
    </row>
    <row r="14" spans="2:16" ht="11.25">
      <c r="B14" s="57" t="s">
        <v>184</v>
      </c>
      <c r="C14" s="154" t="s">
        <v>113</v>
      </c>
      <c r="D14" s="4" t="s">
        <v>185</v>
      </c>
      <c r="E14" s="5" t="s">
        <v>77</v>
      </c>
      <c r="F14" s="6">
        <v>1</v>
      </c>
      <c r="G14" s="6">
        <v>0</v>
      </c>
      <c r="H14" s="6">
        <f aca="true" t="shared" si="0" ref="H14:H24">G14*0.25+G14</f>
        <v>0</v>
      </c>
      <c r="I14" s="6">
        <f>H14*0.6</f>
        <v>0</v>
      </c>
      <c r="J14" s="6">
        <f>H14*0.4</f>
        <v>0</v>
      </c>
      <c r="K14" s="7">
        <f>F14*I14</f>
        <v>0</v>
      </c>
      <c r="L14" s="8">
        <f>F14*J14</f>
        <v>0</v>
      </c>
      <c r="M14" s="9">
        <f>SUM(K14:L14)</f>
        <v>0</v>
      </c>
      <c r="N14" s="30"/>
      <c r="O14" s="48"/>
      <c r="P14" s="13"/>
    </row>
    <row r="15" spans="2:16" ht="11.25">
      <c r="B15" s="57">
        <v>83372</v>
      </c>
      <c r="C15" s="154" t="s">
        <v>114</v>
      </c>
      <c r="D15" s="4" t="s">
        <v>85</v>
      </c>
      <c r="E15" s="5" t="s">
        <v>77</v>
      </c>
      <c r="F15" s="6">
        <v>1</v>
      </c>
      <c r="G15" s="6">
        <v>0</v>
      </c>
      <c r="H15" s="6">
        <f>G15*0.25+G15</f>
        <v>0</v>
      </c>
      <c r="I15" s="6">
        <f>H15*0.6</f>
        <v>0</v>
      </c>
      <c r="J15" s="6">
        <f>H15*0.4</f>
        <v>0</v>
      </c>
      <c r="K15" s="7">
        <f>F15*I15</f>
        <v>0</v>
      </c>
      <c r="L15" s="8">
        <f>F15*J15</f>
        <v>0</v>
      </c>
      <c r="M15" s="9">
        <f>SUM(K15:L15)</f>
        <v>0</v>
      </c>
      <c r="N15" s="30"/>
      <c r="O15" s="48"/>
      <c r="P15" s="13"/>
    </row>
    <row r="16" spans="2:16" ht="11.25">
      <c r="B16" s="94" t="s">
        <v>67</v>
      </c>
      <c r="C16" s="155" t="s">
        <v>115</v>
      </c>
      <c r="D16" s="95" t="s">
        <v>66</v>
      </c>
      <c r="E16" s="96" t="s">
        <v>18</v>
      </c>
      <c r="F16" s="97">
        <v>72</v>
      </c>
      <c r="G16" s="97">
        <v>0</v>
      </c>
      <c r="H16" s="97">
        <f t="shared" si="0"/>
        <v>0</v>
      </c>
      <c r="I16" s="97">
        <f aca="true" t="shared" si="1" ref="I16:I24">H16*0.6</f>
        <v>0</v>
      </c>
      <c r="J16" s="97">
        <f aca="true" t="shared" si="2" ref="J16:J24">H16*0.4</f>
        <v>0</v>
      </c>
      <c r="K16" s="98">
        <f aca="true" t="shared" si="3" ref="K16:K24">F16*I16</f>
        <v>0</v>
      </c>
      <c r="L16" s="99">
        <f aca="true" t="shared" si="4" ref="L16:L24">F16*J16</f>
        <v>0</v>
      </c>
      <c r="M16" s="100">
        <f aca="true" t="shared" si="5" ref="M16:M24">SUM(K16:L16)</f>
        <v>0</v>
      </c>
      <c r="N16" s="30"/>
      <c r="O16" s="48"/>
      <c r="P16" s="13"/>
    </row>
    <row r="17" spans="2:16" ht="22.5">
      <c r="B17" s="165" t="s">
        <v>175</v>
      </c>
      <c r="C17" s="154" t="s">
        <v>116</v>
      </c>
      <c r="D17" s="166" t="s">
        <v>176</v>
      </c>
      <c r="E17" s="5" t="s">
        <v>18</v>
      </c>
      <c r="F17" s="6">
        <v>12</v>
      </c>
      <c r="G17" s="6">
        <v>0</v>
      </c>
      <c r="H17" s="6">
        <f>G17*0.25+G17</f>
        <v>0</v>
      </c>
      <c r="I17" s="6">
        <f>H17*0.6</f>
        <v>0</v>
      </c>
      <c r="J17" s="6">
        <f>H17*0.4</f>
        <v>0</v>
      </c>
      <c r="K17" s="7">
        <f>F17*I17</f>
        <v>0</v>
      </c>
      <c r="L17" s="8">
        <f>F17*J17</f>
        <v>0</v>
      </c>
      <c r="M17" s="9">
        <f>SUM(K17:L17)</f>
        <v>0</v>
      </c>
      <c r="N17" s="30"/>
      <c r="O17" s="48"/>
      <c r="P17" s="13"/>
    </row>
    <row r="18" spans="2:16" ht="11.25">
      <c r="B18" s="94" t="s">
        <v>87</v>
      </c>
      <c r="C18" s="154" t="s">
        <v>117</v>
      </c>
      <c r="D18" s="95" t="s">
        <v>88</v>
      </c>
      <c r="E18" s="96" t="s">
        <v>19</v>
      </c>
      <c r="F18" s="97">
        <v>36</v>
      </c>
      <c r="G18" s="97">
        <v>0</v>
      </c>
      <c r="H18" s="97">
        <f t="shared" si="0"/>
        <v>0</v>
      </c>
      <c r="I18" s="97">
        <f t="shared" si="1"/>
        <v>0</v>
      </c>
      <c r="J18" s="97">
        <f t="shared" si="2"/>
        <v>0</v>
      </c>
      <c r="K18" s="98">
        <f t="shared" si="3"/>
        <v>0</v>
      </c>
      <c r="L18" s="99">
        <f t="shared" si="4"/>
        <v>0</v>
      </c>
      <c r="M18" s="100">
        <f t="shared" si="5"/>
        <v>0</v>
      </c>
      <c r="N18" s="30"/>
      <c r="O18" s="35"/>
      <c r="P18" s="13"/>
    </row>
    <row r="19" spans="2:16" ht="11.25">
      <c r="B19" s="57" t="s">
        <v>89</v>
      </c>
      <c r="C19" s="155" t="s">
        <v>118</v>
      </c>
      <c r="D19" s="4" t="s">
        <v>90</v>
      </c>
      <c r="E19" s="5" t="s">
        <v>18</v>
      </c>
      <c r="F19" s="6">
        <v>12</v>
      </c>
      <c r="G19" s="6">
        <v>0</v>
      </c>
      <c r="H19" s="6">
        <f t="shared" si="0"/>
        <v>0</v>
      </c>
      <c r="I19" s="6">
        <f t="shared" si="1"/>
        <v>0</v>
      </c>
      <c r="J19" s="6">
        <f t="shared" si="2"/>
        <v>0</v>
      </c>
      <c r="K19" s="7">
        <f t="shared" si="3"/>
        <v>0</v>
      </c>
      <c r="L19" s="8">
        <f t="shared" si="4"/>
        <v>0</v>
      </c>
      <c r="M19" s="9">
        <f t="shared" si="5"/>
        <v>0</v>
      </c>
      <c r="N19" s="30"/>
      <c r="O19" s="35"/>
      <c r="P19" s="13"/>
    </row>
    <row r="20" spans="2:16" ht="11.25">
      <c r="B20" s="94" t="s">
        <v>69</v>
      </c>
      <c r="C20" s="155" t="s">
        <v>119</v>
      </c>
      <c r="D20" s="95" t="s">
        <v>68</v>
      </c>
      <c r="E20" s="96" t="s">
        <v>18</v>
      </c>
      <c r="F20" s="97">
        <v>12</v>
      </c>
      <c r="G20" s="97">
        <v>0</v>
      </c>
      <c r="H20" s="97">
        <f t="shared" si="0"/>
        <v>0</v>
      </c>
      <c r="I20" s="97">
        <f t="shared" si="1"/>
        <v>0</v>
      </c>
      <c r="J20" s="97">
        <f t="shared" si="2"/>
        <v>0</v>
      </c>
      <c r="K20" s="98">
        <f t="shared" si="3"/>
        <v>0</v>
      </c>
      <c r="L20" s="99">
        <f t="shared" si="4"/>
        <v>0</v>
      </c>
      <c r="M20" s="100">
        <f t="shared" si="5"/>
        <v>0</v>
      </c>
      <c r="N20" s="30"/>
      <c r="O20" s="33"/>
      <c r="P20" s="13"/>
    </row>
    <row r="21" spans="2:16" ht="11.25">
      <c r="B21" s="57" t="s">
        <v>86</v>
      </c>
      <c r="C21" s="154" t="s">
        <v>120</v>
      </c>
      <c r="D21" s="4" t="s">
        <v>71</v>
      </c>
      <c r="E21" s="5" t="s">
        <v>19</v>
      </c>
      <c r="F21" s="6">
        <v>1200</v>
      </c>
      <c r="G21" s="6">
        <v>0</v>
      </c>
      <c r="H21" s="6">
        <f t="shared" si="0"/>
        <v>0</v>
      </c>
      <c r="I21" s="6">
        <f t="shared" si="1"/>
        <v>0</v>
      </c>
      <c r="J21" s="6">
        <f t="shared" si="2"/>
        <v>0</v>
      </c>
      <c r="K21" s="7">
        <f t="shared" si="3"/>
        <v>0</v>
      </c>
      <c r="L21" s="8">
        <f t="shared" si="4"/>
        <v>0</v>
      </c>
      <c r="M21" s="9">
        <f t="shared" si="5"/>
        <v>0</v>
      </c>
      <c r="N21" s="30"/>
      <c r="O21" s="33"/>
      <c r="P21" s="13"/>
    </row>
    <row r="22" spans="2:16" ht="11.25">
      <c r="B22" s="57" t="s">
        <v>73</v>
      </c>
      <c r="C22" s="154" t="s">
        <v>121</v>
      </c>
      <c r="D22" s="4" t="s">
        <v>72</v>
      </c>
      <c r="E22" s="5" t="s">
        <v>18</v>
      </c>
      <c r="F22" s="6">
        <v>8</v>
      </c>
      <c r="G22" s="6">
        <v>0</v>
      </c>
      <c r="H22" s="6">
        <f t="shared" si="0"/>
        <v>0</v>
      </c>
      <c r="I22" s="6">
        <f t="shared" si="1"/>
        <v>0</v>
      </c>
      <c r="J22" s="6">
        <f t="shared" si="2"/>
        <v>0</v>
      </c>
      <c r="K22" s="7">
        <f t="shared" si="3"/>
        <v>0</v>
      </c>
      <c r="L22" s="8">
        <f t="shared" si="4"/>
        <v>0</v>
      </c>
      <c r="M22" s="9">
        <f t="shared" si="5"/>
        <v>0</v>
      </c>
      <c r="N22" s="30"/>
      <c r="O22" s="33"/>
      <c r="P22" s="13"/>
    </row>
    <row r="23" spans="2:16" ht="33.75">
      <c r="B23" s="165" t="s">
        <v>177</v>
      </c>
      <c r="C23" s="154" t="s">
        <v>122</v>
      </c>
      <c r="D23" s="166" t="s">
        <v>178</v>
      </c>
      <c r="E23" s="5" t="s">
        <v>18</v>
      </c>
      <c r="F23" s="6">
        <v>6</v>
      </c>
      <c r="G23" s="6">
        <v>0</v>
      </c>
      <c r="H23" s="6">
        <f>G23*0.25+G23</f>
        <v>0</v>
      </c>
      <c r="I23" s="6">
        <f>H23*0.6</f>
        <v>0</v>
      </c>
      <c r="J23" s="6">
        <f>H23*0.4</f>
        <v>0</v>
      </c>
      <c r="K23" s="7">
        <f>F23*I23</f>
        <v>0</v>
      </c>
      <c r="L23" s="8">
        <f>F23*J23</f>
        <v>0</v>
      </c>
      <c r="M23" s="9">
        <f>SUM(K23:L23)</f>
        <v>0</v>
      </c>
      <c r="N23" s="30"/>
      <c r="O23" s="33"/>
      <c r="P23" s="13"/>
    </row>
    <row r="24" spans="2:16" ht="12" thickBot="1">
      <c r="B24" s="57">
        <v>72935</v>
      </c>
      <c r="C24" s="154" t="s">
        <v>123</v>
      </c>
      <c r="D24" s="4" t="s">
        <v>70</v>
      </c>
      <c r="E24" s="5" t="s">
        <v>19</v>
      </c>
      <c r="F24" s="6">
        <v>150</v>
      </c>
      <c r="G24" s="6">
        <v>0</v>
      </c>
      <c r="H24" s="6">
        <f t="shared" si="0"/>
        <v>0</v>
      </c>
      <c r="I24" s="6">
        <f t="shared" si="1"/>
        <v>0</v>
      </c>
      <c r="J24" s="6">
        <f t="shared" si="2"/>
        <v>0</v>
      </c>
      <c r="K24" s="7">
        <f t="shared" si="3"/>
        <v>0</v>
      </c>
      <c r="L24" s="8">
        <f t="shared" si="4"/>
        <v>0</v>
      </c>
      <c r="M24" s="61">
        <f t="shared" si="5"/>
        <v>0</v>
      </c>
      <c r="N24" s="30"/>
      <c r="O24" s="35"/>
      <c r="P24" s="13"/>
    </row>
    <row r="25" spans="2:17" ht="12" thickBot="1">
      <c r="B25" s="173"/>
      <c r="C25" s="174"/>
      <c r="D25" s="101" t="s">
        <v>34</v>
      </c>
      <c r="E25" s="175"/>
      <c r="F25" s="20"/>
      <c r="G25" s="176"/>
      <c r="H25" s="176"/>
      <c r="I25" s="176"/>
      <c r="J25" s="176"/>
      <c r="K25" s="102">
        <f>SUM(K14:K24)</f>
        <v>0</v>
      </c>
      <c r="L25" s="103">
        <f>SUM(L14:L24)</f>
        <v>0</v>
      </c>
      <c r="M25" s="92">
        <f>K25+L25</f>
        <v>0</v>
      </c>
      <c r="N25" s="30"/>
      <c r="O25" s="36"/>
      <c r="P25" s="13"/>
      <c r="Q25" s="12"/>
    </row>
    <row r="26" spans="2:17" ht="11.25">
      <c r="B26" s="112" t="s">
        <v>209</v>
      </c>
      <c r="C26" s="177"/>
      <c r="D26" s="226" t="s">
        <v>206</v>
      </c>
      <c r="E26" s="226"/>
      <c r="F26" s="226"/>
      <c r="G26" s="226"/>
      <c r="H26" s="226"/>
      <c r="I26" s="226"/>
      <c r="J26" s="226"/>
      <c r="K26" s="21"/>
      <c r="L26" s="22"/>
      <c r="M26" s="23"/>
      <c r="N26" s="18"/>
      <c r="O26" s="37"/>
      <c r="P26" s="18"/>
      <c r="Q26" s="11"/>
    </row>
    <row r="27" spans="2:17" ht="11.25">
      <c r="B27" s="178"/>
      <c r="C27" s="160"/>
      <c r="D27" s="120" t="s">
        <v>41</v>
      </c>
      <c r="E27" s="63"/>
      <c r="F27" s="119"/>
      <c r="G27" s="52"/>
      <c r="H27" s="52"/>
      <c r="I27" s="52"/>
      <c r="J27" s="52"/>
      <c r="K27" s="53"/>
      <c r="L27" s="54"/>
      <c r="M27" s="55"/>
      <c r="N27" s="18"/>
      <c r="O27" s="37"/>
      <c r="P27" s="18"/>
      <c r="Q27" s="11"/>
    </row>
    <row r="28" spans="2:17" ht="11.25">
      <c r="B28" s="121" t="s">
        <v>92</v>
      </c>
      <c r="C28" s="161" t="s">
        <v>124</v>
      </c>
      <c r="D28" s="122" t="s">
        <v>93</v>
      </c>
      <c r="E28" s="64" t="s">
        <v>24</v>
      </c>
      <c r="F28" s="6">
        <v>25.5</v>
      </c>
      <c r="G28" s="6">
        <v>0</v>
      </c>
      <c r="H28" s="6">
        <f aca="true" t="shared" si="6" ref="H28:H33">G28*0.25+G28</f>
        <v>0</v>
      </c>
      <c r="I28" s="6">
        <f aca="true" t="shared" si="7" ref="I28:I33">H28*0.6</f>
        <v>0</v>
      </c>
      <c r="J28" s="6">
        <f aca="true" t="shared" si="8" ref="J28:J33">H28*0.4</f>
        <v>0</v>
      </c>
      <c r="K28" s="7">
        <f aca="true" t="shared" si="9" ref="K28:K33">F28*I28</f>
        <v>0</v>
      </c>
      <c r="L28" s="8">
        <f aca="true" t="shared" si="10" ref="L28:L33">F28*J28</f>
        <v>0</v>
      </c>
      <c r="M28" s="9">
        <f aca="true" t="shared" si="11" ref="M28:M33">SUM(K28:L28)</f>
        <v>0</v>
      </c>
      <c r="N28" s="18"/>
      <c r="O28" s="37"/>
      <c r="P28" s="18"/>
      <c r="Q28" s="11"/>
    </row>
    <row r="29" spans="2:17" ht="11.25">
      <c r="B29" s="117" t="s">
        <v>91</v>
      </c>
      <c r="C29" s="158" t="s">
        <v>210</v>
      </c>
      <c r="D29" s="118" t="s">
        <v>38</v>
      </c>
      <c r="E29" s="118" t="s">
        <v>24</v>
      </c>
      <c r="F29" s="97">
        <v>25.5</v>
      </c>
      <c r="G29" s="97">
        <v>0</v>
      </c>
      <c r="H29" s="97">
        <f t="shared" si="6"/>
        <v>0</v>
      </c>
      <c r="I29" s="97">
        <f t="shared" si="7"/>
        <v>0</v>
      </c>
      <c r="J29" s="97">
        <f t="shared" si="8"/>
        <v>0</v>
      </c>
      <c r="K29" s="98">
        <f t="shared" si="9"/>
        <v>0</v>
      </c>
      <c r="L29" s="99">
        <f t="shared" si="10"/>
        <v>0</v>
      </c>
      <c r="M29" s="100">
        <f t="shared" si="11"/>
        <v>0</v>
      </c>
      <c r="N29" s="18"/>
      <c r="O29" s="37"/>
      <c r="P29" s="18"/>
      <c r="Q29" s="11"/>
    </row>
    <row r="30" spans="2:17" ht="22.5">
      <c r="B30" s="117">
        <v>6110</v>
      </c>
      <c r="C30" s="158" t="s">
        <v>211</v>
      </c>
      <c r="D30" s="171" t="s">
        <v>187</v>
      </c>
      <c r="E30" s="118" t="s">
        <v>24</v>
      </c>
      <c r="F30" s="97">
        <v>20.4</v>
      </c>
      <c r="G30" s="97">
        <v>0</v>
      </c>
      <c r="H30" s="97">
        <f t="shared" si="6"/>
        <v>0</v>
      </c>
      <c r="I30" s="97">
        <f t="shared" si="7"/>
        <v>0</v>
      </c>
      <c r="J30" s="97">
        <f t="shared" si="8"/>
        <v>0</v>
      </c>
      <c r="K30" s="98">
        <f t="shared" si="9"/>
        <v>0</v>
      </c>
      <c r="L30" s="99">
        <f t="shared" si="10"/>
        <v>0</v>
      </c>
      <c r="M30" s="100">
        <f t="shared" si="11"/>
        <v>0</v>
      </c>
      <c r="N30" s="18"/>
      <c r="O30" s="37"/>
      <c r="P30" s="18"/>
      <c r="Q30" s="11"/>
    </row>
    <row r="31" spans="2:17" ht="24">
      <c r="B31" s="117" t="s">
        <v>188</v>
      </c>
      <c r="C31" s="158" t="s">
        <v>212</v>
      </c>
      <c r="D31" s="202" t="s">
        <v>189</v>
      </c>
      <c r="E31" s="118" t="s">
        <v>27</v>
      </c>
      <c r="F31" s="97">
        <v>250</v>
      </c>
      <c r="G31" s="97">
        <v>0</v>
      </c>
      <c r="H31" s="97">
        <f t="shared" si="6"/>
        <v>0</v>
      </c>
      <c r="I31" s="97">
        <f t="shared" si="7"/>
        <v>0</v>
      </c>
      <c r="J31" s="97">
        <f t="shared" si="8"/>
        <v>0</v>
      </c>
      <c r="K31" s="98">
        <f t="shared" si="9"/>
        <v>0</v>
      </c>
      <c r="L31" s="99">
        <f t="shared" si="10"/>
        <v>0</v>
      </c>
      <c r="M31" s="100">
        <f t="shared" si="11"/>
        <v>0</v>
      </c>
      <c r="N31" s="18"/>
      <c r="O31" s="37"/>
      <c r="P31" s="18"/>
      <c r="Q31" s="11"/>
    </row>
    <row r="32" spans="2:17" ht="12">
      <c r="B32" s="117" t="s">
        <v>91</v>
      </c>
      <c r="C32" s="158" t="s">
        <v>213</v>
      </c>
      <c r="D32" s="202" t="s">
        <v>190</v>
      </c>
      <c r="E32" s="118" t="s">
        <v>24</v>
      </c>
      <c r="F32" s="97">
        <v>13.6</v>
      </c>
      <c r="G32" s="97">
        <v>0</v>
      </c>
      <c r="H32" s="97">
        <f t="shared" si="6"/>
        <v>0</v>
      </c>
      <c r="I32" s="97">
        <f t="shared" si="7"/>
        <v>0</v>
      </c>
      <c r="J32" s="97">
        <f t="shared" si="8"/>
        <v>0</v>
      </c>
      <c r="K32" s="98">
        <f t="shared" si="9"/>
        <v>0</v>
      </c>
      <c r="L32" s="99">
        <f t="shared" si="10"/>
        <v>0</v>
      </c>
      <c r="M32" s="100">
        <f t="shared" si="11"/>
        <v>0</v>
      </c>
      <c r="N32" s="18"/>
      <c r="O32" s="37"/>
      <c r="P32" s="18"/>
      <c r="Q32" s="11"/>
    </row>
    <row r="33" spans="2:17" ht="11.25">
      <c r="B33" s="59" t="s">
        <v>40</v>
      </c>
      <c r="C33" s="159" t="s">
        <v>214</v>
      </c>
      <c r="D33" s="64" t="s">
        <v>39</v>
      </c>
      <c r="E33" s="64" t="s">
        <v>25</v>
      </c>
      <c r="F33" s="6">
        <v>102</v>
      </c>
      <c r="G33" s="6">
        <v>0</v>
      </c>
      <c r="H33" s="6">
        <f t="shared" si="6"/>
        <v>0</v>
      </c>
      <c r="I33" s="6">
        <f t="shared" si="7"/>
        <v>0</v>
      </c>
      <c r="J33" s="6">
        <f t="shared" si="8"/>
        <v>0</v>
      </c>
      <c r="K33" s="7">
        <f t="shared" si="9"/>
        <v>0</v>
      </c>
      <c r="L33" s="8">
        <f t="shared" si="10"/>
        <v>0</v>
      </c>
      <c r="M33" s="9">
        <f t="shared" si="11"/>
        <v>0</v>
      </c>
      <c r="N33" s="18"/>
      <c r="O33" s="37"/>
      <c r="P33" s="18"/>
      <c r="Q33" s="11"/>
    </row>
    <row r="34" spans="2:17" ht="11.25">
      <c r="B34" s="59"/>
      <c r="C34" s="159"/>
      <c r="D34" s="120" t="s">
        <v>42</v>
      </c>
      <c r="E34" s="64"/>
      <c r="F34" s="6"/>
      <c r="G34" s="6"/>
      <c r="H34" s="6"/>
      <c r="I34" s="6"/>
      <c r="J34" s="6"/>
      <c r="K34" s="50"/>
      <c r="L34" s="51"/>
      <c r="M34" s="62"/>
      <c r="N34" s="18"/>
      <c r="O34" s="37"/>
      <c r="P34" s="18"/>
      <c r="Q34" s="11"/>
    </row>
    <row r="35" spans="2:17" ht="33.75">
      <c r="B35" s="59" t="s">
        <v>193</v>
      </c>
      <c r="C35" s="159" t="s">
        <v>215</v>
      </c>
      <c r="D35" s="169" t="s">
        <v>194</v>
      </c>
      <c r="E35" s="64" t="s">
        <v>25</v>
      </c>
      <c r="F35" s="6">
        <v>153</v>
      </c>
      <c r="G35" s="6">
        <v>0</v>
      </c>
      <c r="H35" s="6">
        <f aca="true" t="shared" si="12" ref="H35:H40">G35*0.25+G35</f>
        <v>0</v>
      </c>
      <c r="I35" s="6">
        <f aca="true" t="shared" si="13" ref="I35:I40">H35*0.6</f>
        <v>0</v>
      </c>
      <c r="J35" s="6">
        <f aca="true" t="shared" si="14" ref="J35:J40">H35*0.4</f>
        <v>0</v>
      </c>
      <c r="K35" s="7">
        <f aca="true" t="shared" si="15" ref="K35:K40">F35*I35</f>
        <v>0</v>
      </c>
      <c r="L35" s="8">
        <f aca="true" t="shared" si="16" ref="L35:L40">F35*J35</f>
        <v>0</v>
      </c>
      <c r="M35" s="9">
        <f aca="true" t="shared" si="17" ref="M35:M40">SUM(K35:L35)</f>
        <v>0</v>
      </c>
      <c r="N35" s="18"/>
      <c r="O35" s="37"/>
      <c r="P35" s="18"/>
      <c r="Q35" s="11"/>
    </row>
    <row r="36" spans="2:17" ht="22.5">
      <c r="B36" s="59">
        <v>72131</v>
      </c>
      <c r="C36" s="159" t="s">
        <v>216</v>
      </c>
      <c r="D36" s="169" t="s">
        <v>207</v>
      </c>
      <c r="E36" s="64" t="s">
        <v>25</v>
      </c>
      <c r="F36" s="6">
        <v>144.5</v>
      </c>
      <c r="G36" s="6">
        <v>0</v>
      </c>
      <c r="H36" s="6">
        <f t="shared" si="12"/>
        <v>0</v>
      </c>
      <c r="I36" s="6">
        <f t="shared" si="13"/>
        <v>0</v>
      </c>
      <c r="J36" s="6">
        <f t="shared" si="14"/>
        <v>0</v>
      </c>
      <c r="K36" s="7">
        <f t="shared" si="15"/>
        <v>0</v>
      </c>
      <c r="L36" s="8">
        <f t="shared" si="16"/>
        <v>0</v>
      </c>
      <c r="M36" s="9">
        <f t="shared" si="17"/>
        <v>0</v>
      </c>
      <c r="N36" s="18"/>
      <c r="O36" s="37"/>
      <c r="P36" s="18"/>
      <c r="Q36" s="11"/>
    </row>
    <row r="37" spans="1:17" ht="12">
      <c r="A37" s="2" t="s">
        <v>229</v>
      </c>
      <c r="B37" s="59">
        <v>73397</v>
      </c>
      <c r="C37" s="159" t="s">
        <v>218</v>
      </c>
      <c r="D37" s="170" t="s">
        <v>191</v>
      </c>
      <c r="E37" s="64" t="s">
        <v>25</v>
      </c>
      <c r="F37" s="6">
        <v>471.34</v>
      </c>
      <c r="G37" s="6">
        <v>0</v>
      </c>
      <c r="H37" s="6">
        <f t="shared" si="12"/>
        <v>0</v>
      </c>
      <c r="I37" s="6">
        <f t="shared" si="13"/>
        <v>0</v>
      </c>
      <c r="J37" s="6">
        <f t="shared" si="14"/>
        <v>0</v>
      </c>
      <c r="K37" s="7">
        <f t="shared" si="15"/>
        <v>0</v>
      </c>
      <c r="L37" s="8">
        <f t="shared" si="16"/>
        <v>0</v>
      </c>
      <c r="M37" s="9">
        <f t="shared" si="17"/>
        <v>0</v>
      </c>
      <c r="N37" s="18"/>
      <c r="O37" s="37"/>
      <c r="P37" s="18"/>
      <c r="Q37" s="11"/>
    </row>
    <row r="38" spans="1:17" ht="24">
      <c r="A38" s="2" t="s">
        <v>229</v>
      </c>
      <c r="B38" s="117">
        <v>75481</v>
      </c>
      <c r="C38" s="158" t="s">
        <v>219</v>
      </c>
      <c r="D38" s="202" t="s">
        <v>192</v>
      </c>
      <c r="E38" s="118" t="s">
        <v>25</v>
      </c>
      <c r="F38" s="97">
        <v>471.34</v>
      </c>
      <c r="G38" s="97">
        <v>0</v>
      </c>
      <c r="H38" s="97">
        <f t="shared" si="12"/>
        <v>0</v>
      </c>
      <c r="I38" s="97">
        <f t="shared" si="13"/>
        <v>0</v>
      </c>
      <c r="J38" s="97">
        <f t="shared" si="14"/>
        <v>0</v>
      </c>
      <c r="K38" s="98">
        <f t="shared" si="15"/>
        <v>0</v>
      </c>
      <c r="L38" s="99">
        <f t="shared" si="16"/>
        <v>0</v>
      </c>
      <c r="M38" s="100">
        <f t="shared" si="17"/>
        <v>0</v>
      </c>
      <c r="N38" s="18"/>
      <c r="O38" s="37"/>
      <c r="P38" s="18"/>
      <c r="Q38" s="11"/>
    </row>
    <row r="39" spans="1:17" ht="11.25">
      <c r="A39" s="2" t="s">
        <v>229</v>
      </c>
      <c r="B39" s="117">
        <v>88485</v>
      </c>
      <c r="C39" s="158" t="s">
        <v>220</v>
      </c>
      <c r="D39" s="118" t="s">
        <v>203</v>
      </c>
      <c r="E39" s="118" t="s">
        <v>25</v>
      </c>
      <c r="F39" s="97">
        <v>471.34</v>
      </c>
      <c r="G39" s="97">
        <v>0</v>
      </c>
      <c r="H39" s="97">
        <f t="shared" si="12"/>
        <v>0</v>
      </c>
      <c r="I39" s="97">
        <f t="shared" si="13"/>
        <v>0</v>
      </c>
      <c r="J39" s="97">
        <f t="shared" si="14"/>
        <v>0</v>
      </c>
      <c r="K39" s="98">
        <f t="shared" si="15"/>
        <v>0</v>
      </c>
      <c r="L39" s="99">
        <f t="shared" si="16"/>
        <v>0</v>
      </c>
      <c r="M39" s="100">
        <f t="shared" si="17"/>
        <v>0</v>
      </c>
      <c r="N39" s="18"/>
      <c r="O39" s="37"/>
      <c r="P39" s="18"/>
      <c r="Q39" s="11"/>
    </row>
    <row r="40" spans="1:17" ht="11.25">
      <c r="A40" s="2" t="s">
        <v>229</v>
      </c>
      <c r="B40" s="117">
        <v>88489</v>
      </c>
      <c r="C40" s="158" t="s">
        <v>221</v>
      </c>
      <c r="D40" s="118" t="s">
        <v>204</v>
      </c>
      <c r="E40" s="118" t="s">
        <v>25</v>
      </c>
      <c r="F40" s="97">
        <v>471.34</v>
      </c>
      <c r="G40" s="97">
        <v>0</v>
      </c>
      <c r="H40" s="97">
        <f t="shared" si="12"/>
        <v>0</v>
      </c>
      <c r="I40" s="97">
        <f t="shared" si="13"/>
        <v>0</v>
      </c>
      <c r="J40" s="97">
        <f t="shared" si="14"/>
        <v>0</v>
      </c>
      <c r="K40" s="98">
        <f t="shared" si="15"/>
        <v>0</v>
      </c>
      <c r="L40" s="99">
        <f t="shared" si="16"/>
        <v>0</v>
      </c>
      <c r="M40" s="100">
        <f t="shared" si="17"/>
        <v>0</v>
      </c>
      <c r="N40" s="18"/>
      <c r="O40" s="37"/>
      <c r="P40" s="18"/>
      <c r="Q40" s="11"/>
    </row>
    <row r="41" spans="1:17" ht="11.25">
      <c r="A41" s="2" t="s">
        <v>229</v>
      </c>
      <c r="B41" s="117"/>
      <c r="C41" s="158"/>
      <c r="D41" s="120" t="s">
        <v>228</v>
      </c>
      <c r="E41" s="118"/>
      <c r="F41" s="97"/>
      <c r="G41" s="97"/>
      <c r="H41" s="97"/>
      <c r="I41" s="97"/>
      <c r="J41" s="97"/>
      <c r="K41" s="98"/>
      <c r="L41" s="99"/>
      <c r="M41" s="100"/>
      <c r="N41" s="18"/>
      <c r="O41" s="37"/>
      <c r="P41" s="18"/>
      <c r="Q41" s="11"/>
    </row>
    <row r="42" spans="1:17" ht="12">
      <c r="A42" s="2" t="s">
        <v>229</v>
      </c>
      <c r="B42" s="117" t="s">
        <v>91</v>
      </c>
      <c r="C42" s="158" t="s">
        <v>230</v>
      </c>
      <c r="D42" s="202" t="s">
        <v>190</v>
      </c>
      <c r="E42" s="118" t="s">
        <v>24</v>
      </c>
      <c r="F42" s="97">
        <v>17.85</v>
      </c>
      <c r="G42" s="97">
        <v>0</v>
      </c>
      <c r="H42" s="97">
        <f>G42*0.25+G42</f>
        <v>0</v>
      </c>
      <c r="I42" s="97">
        <f>H42*0.6</f>
        <v>0</v>
      </c>
      <c r="J42" s="97">
        <f>H42*0.4</f>
        <v>0</v>
      </c>
      <c r="K42" s="98">
        <f>F42*I42</f>
        <v>0</v>
      </c>
      <c r="L42" s="99">
        <f>F42*J42</f>
        <v>0</v>
      </c>
      <c r="M42" s="100">
        <f>SUM(K42:L42)</f>
        <v>0</v>
      </c>
      <c r="N42" s="18"/>
      <c r="O42" s="37"/>
      <c r="P42" s="18"/>
      <c r="Q42" s="11"/>
    </row>
    <row r="43" spans="2:17" ht="12" thickBot="1">
      <c r="B43" s="104"/>
      <c r="C43" s="156"/>
      <c r="D43" s="105" t="s">
        <v>208</v>
      </c>
      <c r="E43" s="106"/>
      <c r="F43" s="107"/>
      <c r="G43" s="107"/>
      <c r="H43" s="107"/>
      <c r="I43" s="107"/>
      <c r="J43" s="108"/>
      <c r="K43" s="109">
        <f>SUM(K28:K40)</f>
        <v>0</v>
      </c>
      <c r="L43" s="109">
        <f>SUM(L28:L40)</f>
        <v>0</v>
      </c>
      <c r="M43" s="201">
        <f>SUM(M28:M42)</f>
        <v>0</v>
      </c>
      <c r="N43" s="18"/>
      <c r="O43" s="38"/>
      <c r="P43" s="18"/>
      <c r="Q43" s="12"/>
    </row>
    <row r="44" spans="2:17" ht="12">
      <c r="B44" s="112" t="s">
        <v>76</v>
      </c>
      <c r="C44" s="177"/>
      <c r="D44" s="214" t="s">
        <v>21</v>
      </c>
      <c r="E44" s="214"/>
      <c r="F44" s="214"/>
      <c r="G44" s="214"/>
      <c r="H44" s="214"/>
      <c r="I44" s="214"/>
      <c r="J44" s="214"/>
      <c r="K44" s="113"/>
      <c r="L44" s="114"/>
      <c r="M44" s="115"/>
      <c r="N44" s="14"/>
      <c r="O44" s="39"/>
      <c r="P44" s="14"/>
      <c r="Q44" s="10"/>
    </row>
    <row r="45" spans="2:16" ht="11.25">
      <c r="B45" s="59">
        <v>10935</v>
      </c>
      <c r="C45" s="159" t="s">
        <v>125</v>
      </c>
      <c r="D45" s="64" t="s">
        <v>78</v>
      </c>
      <c r="E45" s="64" t="s">
        <v>25</v>
      </c>
      <c r="F45" s="6">
        <v>1843.5</v>
      </c>
      <c r="G45" s="6">
        <v>0</v>
      </c>
      <c r="H45" s="6">
        <f aca="true" t="shared" si="18" ref="H45:H51">G45*0.25+G45</f>
        <v>0</v>
      </c>
      <c r="I45" s="6">
        <f aca="true" t="shared" si="19" ref="I45:I51">H45*0.6</f>
        <v>0</v>
      </c>
      <c r="J45" s="6">
        <f aca="true" t="shared" si="20" ref="J45:J51">H45*0.4</f>
        <v>0</v>
      </c>
      <c r="K45" s="7">
        <f aca="true" t="shared" si="21" ref="K45:K51">F45*I45</f>
        <v>0</v>
      </c>
      <c r="L45" s="8">
        <f aca="true" t="shared" si="22" ref="L45:L51">F45*J45</f>
        <v>0</v>
      </c>
      <c r="M45" s="9">
        <f aca="true" t="shared" si="23" ref="M45:M51">SUM(K45:L45)</f>
        <v>0</v>
      </c>
      <c r="N45" s="13"/>
      <c r="P45" s="13"/>
    </row>
    <row r="46" spans="2:16" ht="11.25">
      <c r="B46" s="59" t="s">
        <v>186</v>
      </c>
      <c r="C46" s="159" t="s">
        <v>126</v>
      </c>
      <c r="D46" s="64" t="s">
        <v>28</v>
      </c>
      <c r="E46" s="64" t="s">
        <v>3</v>
      </c>
      <c r="F46" s="6">
        <v>64</v>
      </c>
      <c r="G46" s="6">
        <v>0</v>
      </c>
      <c r="H46" s="6">
        <f t="shared" si="18"/>
        <v>0</v>
      </c>
      <c r="I46" s="6">
        <f t="shared" si="19"/>
        <v>0</v>
      </c>
      <c r="J46" s="6">
        <f t="shared" si="20"/>
        <v>0</v>
      </c>
      <c r="K46" s="7">
        <f t="shared" si="21"/>
        <v>0</v>
      </c>
      <c r="L46" s="8">
        <f t="shared" si="22"/>
        <v>0</v>
      </c>
      <c r="M46" s="9">
        <f t="shared" si="23"/>
        <v>0</v>
      </c>
      <c r="N46" s="13"/>
      <c r="P46" s="13"/>
    </row>
    <row r="47" spans="2:16" ht="11.25">
      <c r="B47" s="59" t="s">
        <v>186</v>
      </c>
      <c r="C47" s="159" t="s">
        <v>127</v>
      </c>
      <c r="D47" s="64" t="s">
        <v>29</v>
      </c>
      <c r="E47" s="64" t="s">
        <v>3</v>
      </c>
      <c r="F47" s="6">
        <v>8</v>
      </c>
      <c r="G47" s="6">
        <v>0</v>
      </c>
      <c r="H47" s="6">
        <f t="shared" si="18"/>
        <v>0</v>
      </c>
      <c r="I47" s="6">
        <f t="shared" si="19"/>
        <v>0</v>
      </c>
      <c r="J47" s="6">
        <f t="shared" si="20"/>
        <v>0</v>
      </c>
      <c r="K47" s="7">
        <f t="shared" si="21"/>
        <v>0</v>
      </c>
      <c r="L47" s="8">
        <f t="shared" si="22"/>
        <v>0</v>
      </c>
      <c r="M47" s="9">
        <f t="shared" si="23"/>
        <v>0</v>
      </c>
      <c r="N47" s="13"/>
      <c r="P47" s="13"/>
    </row>
    <row r="48" spans="2:16" ht="11.25">
      <c r="B48" s="59">
        <v>343</v>
      </c>
      <c r="C48" s="159" t="s">
        <v>128</v>
      </c>
      <c r="D48" s="64" t="s">
        <v>103</v>
      </c>
      <c r="E48" s="64" t="s">
        <v>19</v>
      </c>
      <c r="F48" s="6">
        <v>2170</v>
      </c>
      <c r="G48" s="6">
        <v>0</v>
      </c>
      <c r="H48" s="6">
        <f t="shared" si="18"/>
        <v>0</v>
      </c>
      <c r="I48" s="6">
        <f t="shared" si="19"/>
        <v>0</v>
      </c>
      <c r="J48" s="6">
        <f t="shared" si="20"/>
        <v>0</v>
      </c>
      <c r="K48" s="7">
        <f t="shared" si="21"/>
        <v>0</v>
      </c>
      <c r="L48" s="8">
        <f t="shared" si="22"/>
        <v>0</v>
      </c>
      <c r="M48" s="9">
        <f t="shared" si="23"/>
        <v>0</v>
      </c>
      <c r="N48" s="13"/>
      <c r="P48" s="13"/>
    </row>
    <row r="49" spans="2:16" ht="11.25">
      <c r="B49" s="59">
        <v>333</v>
      </c>
      <c r="C49" s="159" t="s">
        <v>129</v>
      </c>
      <c r="D49" s="64" t="s">
        <v>101</v>
      </c>
      <c r="E49" s="64" t="s">
        <v>27</v>
      </c>
      <c r="F49" s="6">
        <v>30</v>
      </c>
      <c r="G49" s="6">
        <v>0</v>
      </c>
      <c r="H49" s="6">
        <f t="shared" si="18"/>
        <v>0</v>
      </c>
      <c r="I49" s="6">
        <f t="shared" si="19"/>
        <v>0</v>
      </c>
      <c r="J49" s="6">
        <f t="shared" si="20"/>
        <v>0</v>
      </c>
      <c r="K49" s="7">
        <f t="shared" si="21"/>
        <v>0</v>
      </c>
      <c r="L49" s="8">
        <f t="shared" si="22"/>
        <v>0</v>
      </c>
      <c r="M49" s="9">
        <f t="shared" si="23"/>
        <v>0</v>
      </c>
      <c r="N49" s="13"/>
      <c r="P49" s="13"/>
    </row>
    <row r="50" spans="2:16" ht="11.25">
      <c r="B50" s="117" t="s">
        <v>65</v>
      </c>
      <c r="C50" s="158" t="s">
        <v>130</v>
      </c>
      <c r="D50" s="118" t="s">
        <v>80</v>
      </c>
      <c r="E50" s="118" t="s">
        <v>25</v>
      </c>
      <c r="F50" s="97">
        <v>16.5</v>
      </c>
      <c r="G50" s="97">
        <v>0</v>
      </c>
      <c r="H50" s="97">
        <f t="shared" si="18"/>
        <v>0</v>
      </c>
      <c r="I50" s="97">
        <f t="shared" si="19"/>
        <v>0</v>
      </c>
      <c r="J50" s="97">
        <f t="shared" si="20"/>
        <v>0</v>
      </c>
      <c r="K50" s="98">
        <f t="shared" si="21"/>
        <v>0</v>
      </c>
      <c r="L50" s="99">
        <f t="shared" si="22"/>
        <v>0</v>
      </c>
      <c r="M50" s="100">
        <f t="shared" si="23"/>
        <v>0</v>
      </c>
      <c r="N50" s="58"/>
      <c r="P50" s="13"/>
    </row>
    <row r="51" spans="2:16" ht="12" thickBot="1">
      <c r="B51" s="59" t="s">
        <v>91</v>
      </c>
      <c r="C51" s="159" t="s">
        <v>131</v>
      </c>
      <c r="D51" s="64" t="s">
        <v>110</v>
      </c>
      <c r="E51" s="64" t="s">
        <v>24</v>
      </c>
      <c r="F51" s="6">
        <v>16</v>
      </c>
      <c r="G51" s="6">
        <v>0</v>
      </c>
      <c r="H51" s="6">
        <f t="shared" si="18"/>
        <v>0</v>
      </c>
      <c r="I51" s="6">
        <f t="shared" si="19"/>
        <v>0</v>
      </c>
      <c r="J51" s="6">
        <f t="shared" si="20"/>
        <v>0</v>
      </c>
      <c r="K51" s="7">
        <f t="shared" si="21"/>
        <v>0</v>
      </c>
      <c r="L51" s="8">
        <f t="shared" si="22"/>
        <v>0</v>
      </c>
      <c r="M51" s="61">
        <f t="shared" si="23"/>
        <v>0</v>
      </c>
      <c r="N51" s="13"/>
      <c r="P51" s="13"/>
    </row>
    <row r="52" spans="2:16" ht="12" thickBot="1">
      <c r="B52" s="183"/>
      <c r="C52" s="184"/>
      <c r="D52" s="105" t="s">
        <v>23</v>
      </c>
      <c r="E52" s="180"/>
      <c r="F52" s="181"/>
      <c r="G52" s="181"/>
      <c r="H52" s="181"/>
      <c r="I52" s="181"/>
      <c r="J52" s="182"/>
      <c r="K52" s="109">
        <f>SUM(K45:K51)</f>
        <v>0</v>
      </c>
      <c r="L52" s="110">
        <f>SUM(L45:L51)</f>
        <v>0</v>
      </c>
      <c r="M52" s="111">
        <f>SUM(M45:M51)</f>
        <v>0</v>
      </c>
      <c r="N52" s="18"/>
      <c r="O52" s="40"/>
      <c r="P52" s="18"/>
    </row>
    <row r="53" spans="2:16" ht="11.25">
      <c r="B53" s="112" t="s">
        <v>33</v>
      </c>
      <c r="C53" s="157"/>
      <c r="D53" s="226" t="s">
        <v>227</v>
      </c>
      <c r="E53" s="226"/>
      <c r="F53" s="226"/>
      <c r="G53" s="226"/>
      <c r="H53" s="226"/>
      <c r="I53" s="226"/>
      <c r="J53" s="226"/>
      <c r="K53" s="113"/>
      <c r="L53" s="114"/>
      <c r="M53" s="115"/>
      <c r="N53" s="14"/>
      <c r="O53" s="39"/>
      <c r="P53" s="14"/>
    </row>
    <row r="54" spans="2:16" ht="11.25">
      <c r="B54" s="167"/>
      <c r="C54" s="190"/>
      <c r="D54" s="120" t="s">
        <v>41</v>
      </c>
      <c r="E54" s="120"/>
      <c r="F54" s="191"/>
      <c r="G54" s="192"/>
      <c r="H54" s="192"/>
      <c r="I54" s="192"/>
      <c r="J54" s="192"/>
      <c r="K54" s="133"/>
      <c r="L54" s="134"/>
      <c r="M54" s="128"/>
      <c r="N54" s="14"/>
      <c r="O54" s="41"/>
      <c r="P54" s="14"/>
    </row>
    <row r="55" spans="2:16" ht="11.25">
      <c r="B55" s="121" t="s">
        <v>92</v>
      </c>
      <c r="C55" s="161" t="s">
        <v>132</v>
      </c>
      <c r="D55" s="122" t="s">
        <v>93</v>
      </c>
      <c r="E55" s="64" t="s">
        <v>24</v>
      </c>
      <c r="F55" s="6">
        <v>1.35</v>
      </c>
      <c r="G55" s="6">
        <v>0</v>
      </c>
      <c r="H55" s="6">
        <f aca="true" t="shared" si="24" ref="H55:H83">G55*0.25+G55</f>
        <v>0</v>
      </c>
      <c r="I55" s="6">
        <f>H55*0.6</f>
        <v>0</v>
      </c>
      <c r="J55" s="6">
        <f>H55*0.4</f>
        <v>0</v>
      </c>
      <c r="K55" s="7">
        <f>F55*I55</f>
        <v>0</v>
      </c>
      <c r="L55" s="8">
        <f>F55*J55</f>
        <v>0</v>
      </c>
      <c r="M55" s="9">
        <f>SUM(K55:L55)</f>
        <v>0</v>
      </c>
      <c r="N55" s="14"/>
      <c r="O55" s="42"/>
      <c r="P55" s="14"/>
    </row>
    <row r="56" spans="2:16" ht="11.25">
      <c r="B56" s="59" t="s">
        <v>91</v>
      </c>
      <c r="C56" s="159" t="s">
        <v>133</v>
      </c>
      <c r="D56" s="64" t="s">
        <v>38</v>
      </c>
      <c r="E56" s="64" t="s">
        <v>24</v>
      </c>
      <c r="F56" s="6">
        <v>1.35</v>
      </c>
      <c r="G56" s="6">
        <v>0</v>
      </c>
      <c r="H56" s="6">
        <f t="shared" si="24"/>
        <v>0</v>
      </c>
      <c r="I56" s="6">
        <f aca="true" t="shared" si="25" ref="I56:I106">H56*0.6</f>
        <v>0</v>
      </c>
      <c r="J56" s="6">
        <f aca="true" t="shared" si="26" ref="J56:J106">H56*0.4</f>
        <v>0</v>
      </c>
      <c r="K56" s="7">
        <f aca="true" t="shared" si="27" ref="K56:K106">F56*I56</f>
        <v>0</v>
      </c>
      <c r="L56" s="8">
        <f aca="true" t="shared" si="28" ref="L56:L106">F56*J56</f>
        <v>0</v>
      </c>
      <c r="M56" s="9">
        <f aca="true" t="shared" si="29" ref="M56:M106">SUM(K56:L56)</f>
        <v>0</v>
      </c>
      <c r="N56" s="13"/>
      <c r="P56" s="13"/>
    </row>
    <row r="57" spans="2:16" ht="22.5">
      <c r="B57" s="59">
        <v>6110</v>
      </c>
      <c r="C57" s="159" t="s">
        <v>134</v>
      </c>
      <c r="D57" s="169" t="s">
        <v>187</v>
      </c>
      <c r="E57" s="64" t="s">
        <v>24</v>
      </c>
      <c r="F57" s="6">
        <v>1.62</v>
      </c>
      <c r="G57" s="6">
        <v>0</v>
      </c>
      <c r="H57" s="6">
        <f t="shared" si="24"/>
        <v>0</v>
      </c>
      <c r="I57" s="6">
        <f t="shared" si="25"/>
        <v>0</v>
      </c>
      <c r="J57" s="6">
        <f t="shared" si="26"/>
        <v>0</v>
      </c>
      <c r="K57" s="7">
        <f t="shared" si="27"/>
        <v>0</v>
      </c>
      <c r="L57" s="8">
        <f t="shared" si="28"/>
        <v>0</v>
      </c>
      <c r="M57" s="9">
        <f t="shared" si="29"/>
        <v>0</v>
      </c>
      <c r="N57" s="13"/>
      <c r="O57" s="43"/>
      <c r="P57" s="13"/>
    </row>
    <row r="58" spans="2:16" ht="24">
      <c r="B58" s="59" t="s">
        <v>188</v>
      </c>
      <c r="C58" s="159" t="s">
        <v>135</v>
      </c>
      <c r="D58" s="170" t="s">
        <v>189</v>
      </c>
      <c r="E58" s="64" t="s">
        <v>27</v>
      </c>
      <c r="F58" s="6">
        <v>115</v>
      </c>
      <c r="G58" s="6">
        <v>0</v>
      </c>
      <c r="H58" s="6">
        <f>G58*0.25+G58</f>
        <v>0</v>
      </c>
      <c r="I58" s="6">
        <f>H58*0.6</f>
        <v>0</v>
      </c>
      <c r="J58" s="6">
        <f>H58*0.4</f>
        <v>0</v>
      </c>
      <c r="K58" s="7">
        <f>F58*I58</f>
        <v>0</v>
      </c>
      <c r="L58" s="8">
        <f>F58*J58</f>
        <v>0</v>
      </c>
      <c r="M58" s="9">
        <f>SUM(K58:L58)</f>
        <v>0</v>
      </c>
      <c r="N58" s="13"/>
      <c r="O58" s="43"/>
      <c r="P58" s="13"/>
    </row>
    <row r="59" spans="2:16" ht="12">
      <c r="B59" s="59" t="s">
        <v>91</v>
      </c>
      <c r="C59" s="159" t="s">
        <v>136</v>
      </c>
      <c r="D59" s="170" t="s">
        <v>190</v>
      </c>
      <c r="E59" s="64" t="s">
        <v>24</v>
      </c>
      <c r="F59" s="6">
        <v>1.62</v>
      </c>
      <c r="G59" s="6">
        <v>0</v>
      </c>
      <c r="H59" s="6">
        <f t="shared" si="24"/>
        <v>0</v>
      </c>
      <c r="I59" s="6">
        <f t="shared" si="25"/>
        <v>0</v>
      </c>
      <c r="J59" s="6">
        <f t="shared" si="26"/>
        <v>0</v>
      </c>
      <c r="K59" s="7">
        <f t="shared" si="27"/>
        <v>0</v>
      </c>
      <c r="L59" s="8">
        <f t="shared" si="28"/>
        <v>0</v>
      </c>
      <c r="M59" s="9">
        <f t="shared" si="29"/>
        <v>0</v>
      </c>
      <c r="N59" s="13"/>
      <c r="P59" s="13"/>
    </row>
    <row r="60" spans="2:16" ht="11.25">
      <c r="B60" s="59" t="s">
        <v>40</v>
      </c>
      <c r="C60" s="159" t="s">
        <v>137</v>
      </c>
      <c r="D60" s="64" t="s">
        <v>39</v>
      </c>
      <c r="E60" s="64" t="s">
        <v>25</v>
      </c>
      <c r="F60" s="6">
        <v>21.6</v>
      </c>
      <c r="G60" s="6">
        <v>0</v>
      </c>
      <c r="H60" s="6">
        <f>G60*0.25+G60</f>
        <v>0</v>
      </c>
      <c r="I60" s="6">
        <f>H60*0.6</f>
        <v>0</v>
      </c>
      <c r="J60" s="6">
        <f>H60*0.4</f>
        <v>0</v>
      </c>
      <c r="K60" s="7">
        <f>F60*I60</f>
        <v>0</v>
      </c>
      <c r="L60" s="8">
        <f>F60*J60</f>
        <v>0</v>
      </c>
      <c r="M60" s="9">
        <f>SUM(K60:L60)</f>
        <v>0</v>
      </c>
      <c r="N60" s="13"/>
      <c r="P60" s="13"/>
    </row>
    <row r="61" spans="2:16" ht="11.25">
      <c r="B61" s="59"/>
      <c r="C61" s="159"/>
      <c r="D61" s="120" t="s">
        <v>42</v>
      </c>
      <c r="E61" s="64"/>
      <c r="F61" s="6"/>
      <c r="G61" s="6"/>
      <c r="H61" s="6"/>
      <c r="I61" s="6"/>
      <c r="J61" s="6"/>
      <c r="K61" s="7"/>
      <c r="L61" s="51"/>
      <c r="M61" s="62"/>
      <c r="N61" s="13"/>
      <c r="P61" s="13"/>
    </row>
    <row r="62" spans="2:16" ht="33.75">
      <c r="B62" s="59" t="s">
        <v>193</v>
      </c>
      <c r="C62" s="159" t="s">
        <v>217</v>
      </c>
      <c r="D62" s="169" t="s">
        <v>194</v>
      </c>
      <c r="E62" s="64" t="s">
        <v>25</v>
      </c>
      <c r="F62" s="6">
        <v>70.2</v>
      </c>
      <c r="G62" s="6">
        <v>0</v>
      </c>
      <c r="H62" s="6">
        <f t="shared" si="24"/>
        <v>0</v>
      </c>
      <c r="I62" s="6">
        <f t="shared" si="25"/>
        <v>0</v>
      </c>
      <c r="J62" s="6">
        <f t="shared" si="26"/>
        <v>0</v>
      </c>
      <c r="K62" s="7">
        <f t="shared" si="27"/>
        <v>0</v>
      </c>
      <c r="L62" s="8">
        <f t="shared" si="28"/>
        <v>0</v>
      </c>
      <c r="M62" s="9">
        <f t="shared" si="29"/>
        <v>0</v>
      </c>
      <c r="N62" s="13"/>
      <c r="O62" s="43"/>
      <c r="P62" s="13"/>
    </row>
    <row r="63" spans="2:16" ht="24">
      <c r="B63" s="59" t="s">
        <v>188</v>
      </c>
      <c r="C63" s="159" t="s">
        <v>138</v>
      </c>
      <c r="D63" s="170" t="s">
        <v>189</v>
      </c>
      <c r="E63" s="64" t="s">
        <v>27</v>
      </c>
      <c r="F63" s="6">
        <v>115</v>
      </c>
      <c r="G63" s="6">
        <v>0</v>
      </c>
      <c r="H63" s="6">
        <f t="shared" si="24"/>
        <v>0</v>
      </c>
      <c r="I63" s="6">
        <f t="shared" si="25"/>
        <v>0</v>
      </c>
      <c r="J63" s="6">
        <f t="shared" si="26"/>
        <v>0</v>
      </c>
      <c r="K63" s="7">
        <f t="shared" si="27"/>
        <v>0</v>
      </c>
      <c r="L63" s="8">
        <f t="shared" si="28"/>
        <v>0</v>
      </c>
      <c r="M63" s="9">
        <f t="shared" si="29"/>
        <v>0</v>
      </c>
      <c r="N63" s="13"/>
      <c r="O63" s="43"/>
      <c r="P63" s="13"/>
    </row>
    <row r="64" spans="2:16" ht="12">
      <c r="B64" s="59" t="s">
        <v>91</v>
      </c>
      <c r="C64" s="159" t="s">
        <v>139</v>
      </c>
      <c r="D64" s="170" t="s">
        <v>190</v>
      </c>
      <c r="E64" s="64" t="s">
        <v>24</v>
      </c>
      <c r="F64" s="6">
        <v>1.01</v>
      </c>
      <c r="G64" s="6">
        <v>0</v>
      </c>
      <c r="H64" s="6">
        <f>G64*0.25+G64</f>
        <v>0</v>
      </c>
      <c r="I64" s="6">
        <f>H64*0.6</f>
        <v>0</v>
      </c>
      <c r="J64" s="6">
        <f>H64*0.4</f>
        <v>0</v>
      </c>
      <c r="K64" s="7">
        <f>F64*I64</f>
        <v>0</v>
      </c>
      <c r="L64" s="8">
        <f>F64*J64</f>
        <v>0</v>
      </c>
      <c r="M64" s="9">
        <f>SUM(K64:L64)</f>
        <v>0</v>
      </c>
      <c r="N64" s="13"/>
      <c r="O64" s="43"/>
      <c r="P64" s="13"/>
    </row>
    <row r="65" spans="2:16" ht="12">
      <c r="B65" s="59">
        <v>73397</v>
      </c>
      <c r="C65" s="159" t="s">
        <v>140</v>
      </c>
      <c r="D65" s="170" t="s">
        <v>191</v>
      </c>
      <c r="E65" s="64" t="s">
        <v>25</v>
      </c>
      <c r="F65" s="6">
        <v>46.8</v>
      </c>
      <c r="G65" s="6">
        <v>0</v>
      </c>
      <c r="H65" s="6">
        <f>G65*0.25+G65</f>
        <v>0</v>
      </c>
      <c r="I65" s="6">
        <f>H65*0.6</f>
        <v>0</v>
      </c>
      <c r="J65" s="6">
        <f>H65*0.4</f>
        <v>0</v>
      </c>
      <c r="K65" s="7">
        <f>F65*I65</f>
        <v>0</v>
      </c>
      <c r="L65" s="8">
        <f>F65*J65</f>
        <v>0</v>
      </c>
      <c r="M65" s="9">
        <f>SUM(K65:L65)</f>
        <v>0</v>
      </c>
      <c r="N65" s="13"/>
      <c r="O65" s="43"/>
      <c r="P65" s="13"/>
    </row>
    <row r="66" spans="2:16" ht="24">
      <c r="B66" s="59">
        <v>75481</v>
      </c>
      <c r="C66" s="159" t="s">
        <v>141</v>
      </c>
      <c r="D66" s="170" t="s">
        <v>192</v>
      </c>
      <c r="E66" s="64" t="s">
        <v>25</v>
      </c>
      <c r="F66" s="6">
        <v>46.8</v>
      </c>
      <c r="G66" s="6">
        <v>0</v>
      </c>
      <c r="H66" s="6">
        <f>G66*0.25+G66</f>
        <v>0</v>
      </c>
      <c r="I66" s="6">
        <f>H66*0.6</f>
        <v>0</v>
      </c>
      <c r="J66" s="6">
        <f>H66*0.4</f>
        <v>0</v>
      </c>
      <c r="K66" s="7">
        <f>F66*I66</f>
        <v>0</v>
      </c>
      <c r="L66" s="8">
        <f>F66*J66</f>
        <v>0</v>
      </c>
      <c r="M66" s="9">
        <f>SUM(K66:L66)</f>
        <v>0</v>
      </c>
      <c r="N66" s="13"/>
      <c r="O66" s="43"/>
      <c r="P66" s="13"/>
    </row>
    <row r="67" spans="2:16" ht="11.25">
      <c r="B67" s="179"/>
      <c r="C67" s="162"/>
      <c r="D67" s="123" t="s">
        <v>81</v>
      </c>
      <c r="E67" s="19"/>
      <c r="F67" s="20"/>
      <c r="G67" s="20"/>
      <c r="H67" s="20"/>
      <c r="I67" s="20"/>
      <c r="J67" s="20"/>
      <c r="K67" s="50"/>
      <c r="L67" s="51"/>
      <c r="M67" s="62"/>
      <c r="N67" s="13"/>
      <c r="O67" s="43"/>
      <c r="P67" s="13"/>
    </row>
    <row r="68" spans="2:16" ht="11.25">
      <c r="B68" s="59" t="s">
        <v>43</v>
      </c>
      <c r="C68" s="159" t="s">
        <v>142</v>
      </c>
      <c r="D68" s="124" t="s">
        <v>48</v>
      </c>
      <c r="E68" s="64" t="s">
        <v>24</v>
      </c>
      <c r="F68" s="6">
        <v>0.99</v>
      </c>
      <c r="G68" s="6">
        <v>0</v>
      </c>
      <c r="H68" s="6">
        <f t="shared" si="24"/>
        <v>0</v>
      </c>
      <c r="I68" s="6">
        <f t="shared" si="25"/>
        <v>0</v>
      </c>
      <c r="J68" s="6">
        <f t="shared" si="26"/>
        <v>0</v>
      </c>
      <c r="K68" s="7">
        <f t="shared" si="27"/>
        <v>0</v>
      </c>
      <c r="L68" s="8">
        <f t="shared" si="28"/>
        <v>0</v>
      </c>
      <c r="M68" s="9">
        <f t="shared" si="29"/>
        <v>0</v>
      </c>
      <c r="N68" s="13"/>
      <c r="O68" s="43"/>
      <c r="P68" s="13"/>
    </row>
    <row r="69" spans="2:16" ht="11.25">
      <c r="B69" s="59" t="s">
        <v>195</v>
      </c>
      <c r="C69" s="159" t="s">
        <v>143</v>
      </c>
      <c r="D69" s="64" t="s">
        <v>196</v>
      </c>
      <c r="E69" s="64" t="s">
        <v>25</v>
      </c>
      <c r="F69" s="6">
        <v>19.86</v>
      </c>
      <c r="G69" s="6">
        <v>0</v>
      </c>
      <c r="H69" s="6">
        <f t="shared" si="24"/>
        <v>0</v>
      </c>
      <c r="I69" s="6">
        <f t="shared" si="25"/>
        <v>0</v>
      </c>
      <c r="J69" s="6">
        <f t="shared" si="26"/>
        <v>0</v>
      </c>
      <c r="K69" s="7">
        <f t="shared" si="27"/>
        <v>0</v>
      </c>
      <c r="L69" s="8">
        <f t="shared" si="28"/>
        <v>0</v>
      </c>
      <c r="M69" s="9">
        <f t="shared" si="29"/>
        <v>0</v>
      </c>
      <c r="N69" s="13"/>
      <c r="P69" s="13"/>
    </row>
    <row r="70" spans="2:16" ht="22.5">
      <c r="B70" s="59">
        <v>87246</v>
      </c>
      <c r="C70" s="159" t="s">
        <v>144</v>
      </c>
      <c r="D70" s="169" t="s">
        <v>197</v>
      </c>
      <c r="E70" s="64" t="s">
        <v>25</v>
      </c>
      <c r="F70" s="6">
        <v>19.86</v>
      </c>
      <c r="G70" s="6">
        <v>0</v>
      </c>
      <c r="H70" s="6">
        <f t="shared" si="24"/>
        <v>0</v>
      </c>
      <c r="I70" s="6">
        <f t="shared" si="25"/>
        <v>0</v>
      </c>
      <c r="J70" s="6">
        <f t="shared" si="26"/>
        <v>0</v>
      </c>
      <c r="K70" s="7">
        <f t="shared" si="27"/>
        <v>0</v>
      </c>
      <c r="L70" s="8">
        <f t="shared" si="28"/>
        <v>0</v>
      </c>
      <c r="M70" s="9">
        <f t="shared" si="29"/>
        <v>0</v>
      </c>
      <c r="N70" s="13"/>
      <c r="P70" s="13"/>
    </row>
    <row r="71" spans="1:16" ht="11.25">
      <c r="A71" s="2" t="s">
        <v>229</v>
      </c>
      <c r="B71" s="117">
        <v>73397</v>
      </c>
      <c r="C71" s="158" t="s">
        <v>145</v>
      </c>
      <c r="D71" s="171" t="s">
        <v>191</v>
      </c>
      <c r="E71" s="118" t="s">
        <v>25</v>
      </c>
      <c r="F71" s="97">
        <v>78.4</v>
      </c>
      <c r="G71" s="97">
        <v>0</v>
      </c>
      <c r="H71" s="97">
        <f>G71*0.25+G71</f>
        <v>0</v>
      </c>
      <c r="I71" s="97">
        <f>H71*0.6</f>
        <v>0</v>
      </c>
      <c r="J71" s="97">
        <f>H71*0.4</f>
        <v>0</v>
      </c>
      <c r="K71" s="98">
        <f>F71*I71</f>
        <v>0</v>
      </c>
      <c r="L71" s="99">
        <f>F71*J71</f>
        <v>0</v>
      </c>
      <c r="M71" s="100">
        <f>SUM(K71:L71)</f>
        <v>0</v>
      </c>
      <c r="N71" s="13"/>
      <c r="P71" s="13"/>
    </row>
    <row r="72" spans="2:16" ht="33.75">
      <c r="B72" s="117">
        <v>87274</v>
      </c>
      <c r="C72" s="158" t="s">
        <v>145</v>
      </c>
      <c r="D72" s="171" t="s">
        <v>198</v>
      </c>
      <c r="E72" s="118" t="s">
        <v>25</v>
      </c>
      <c r="F72" s="97">
        <v>78.4</v>
      </c>
      <c r="G72" s="97">
        <v>0</v>
      </c>
      <c r="H72" s="97">
        <f t="shared" si="24"/>
        <v>0</v>
      </c>
      <c r="I72" s="97">
        <f t="shared" si="25"/>
        <v>0</v>
      </c>
      <c r="J72" s="97">
        <f t="shared" si="26"/>
        <v>0</v>
      </c>
      <c r="K72" s="98">
        <f t="shared" si="27"/>
        <v>0</v>
      </c>
      <c r="L72" s="99">
        <f t="shared" si="28"/>
        <v>0</v>
      </c>
      <c r="M72" s="100">
        <f t="shared" si="29"/>
        <v>0</v>
      </c>
      <c r="N72" s="13"/>
      <c r="P72" s="13"/>
    </row>
    <row r="73" spans="2:16" ht="11.25">
      <c r="B73" s="179"/>
      <c r="C73" s="162"/>
      <c r="D73" s="123" t="s">
        <v>44</v>
      </c>
      <c r="E73" s="19"/>
      <c r="F73" s="20"/>
      <c r="G73" s="20"/>
      <c r="H73" s="20"/>
      <c r="I73" s="20"/>
      <c r="J73" s="20"/>
      <c r="K73" s="7"/>
      <c r="L73" s="8"/>
      <c r="M73" s="9"/>
      <c r="N73" s="13"/>
      <c r="O73" s="43"/>
      <c r="P73" s="13"/>
    </row>
    <row r="74" spans="2:16" ht="11.25">
      <c r="B74" s="59" t="s">
        <v>46</v>
      </c>
      <c r="C74" s="159" t="s">
        <v>146</v>
      </c>
      <c r="D74" s="64" t="s">
        <v>47</v>
      </c>
      <c r="E74" s="64" t="s">
        <v>25</v>
      </c>
      <c r="F74" s="6">
        <v>22</v>
      </c>
      <c r="G74" s="6">
        <v>0</v>
      </c>
      <c r="H74" s="6">
        <f t="shared" si="24"/>
        <v>0</v>
      </c>
      <c r="I74" s="6">
        <f t="shared" si="25"/>
        <v>0</v>
      </c>
      <c r="J74" s="6">
        <f t="shared" si="26"/>
        <v>0</v>
      </c>
      <c r="K74" s="7">
        <f t="shared" si="27"/>
        <v>0</v>
      </c>
      <c r="L74" s="8">
        <f t="shared" si="28"/>
        <v>0</v>
      </c>
      <c r="M74" s="9">
        <f t="shared" si="29"/>
        <v>0</v>
      </c>
      <c r="N74" s="13"/>
      <c r="P74" s="13"/>
    </row>
    <row r="75" spans="2:16" ht="12">
      <c r="B75" s="59">
        <v>73397</v>
      </c>
      <c r="C75" s="159" t="s">
        <v>147</v>
      </c>
      <c r="D75" s="170" t="s">
        <v>191</v>
      </c>
      <c r="E75" s="64" t="s">
        <v>25</v>
      </c>
      <c r="F75" s="6">
        <v>19.86</v>
      </c>
      <c r="G75" s="6">
        <v>0</v>
      </c>
      <c r="H75" s="6">
        <f>G75*0.25+G75</f>
        <v>0</v>
      </c>
      <c r="I75" s="6">
        <f>H75*0.6</f>
        <v>0</v>
      </c>
      <c r="J75" s="6">
        <f>H75*0.4</f>
        <v>0</v>
      </c>
      <c r="K75" s="7">
        <f>F75*I75</f>
        <v>0</v>
      </c>
      <c r="L75" s="8">
        <f>F75*J75</f>
        <v>0</v>
      </c>
      <c r="M75" s="9">
        <f>SUM(K75:L75)</f>
        <v>0</v>
      </c>
      <c r="N75" s="13"/>
      <c r="P75" s="13"/>
    </row>
    <row r="76" spans="2:16" ht="24">
      <c r="B76" s="59">
        <v>75481</v>
      </c>
      <c r="C76" s="159" t="s">
        <v>148</v>
      </c>
      <c r="D76" s="170" t="s">
        <v>192</v>
      </c>
      <c r="E76" s="64" t="s">
        <v>25</v>
      </c>
      <c r="F76" s="6">
        <v>19.86</v>
      </c>
      <c r="G76" s="6">
        <v>0</v>
      </c>
      <c r="H76" s="6">
        <f>G76*0.25+G76</f>
        <v>0</v>
      </c>
      <c r="I76" s="6">
        <f>H76*0.6</f>
        <v>0</v>
      </c>
      <c r="J76" s="6">
        <f>H76*0.4</f>
        <v>0</v>
      </c>
      <c r="K76" s="7">
        <f>F76*I76</f>
        <v>0</v>
      </c>
      <c r="L76" s="8">
        <f>F76*J76</f>
        <v>0</v>
      </c>
      <c r="M76" s="9">
        <f>SUM(K76:L76)</f>
        <v>0</v>
      </c>
      <c r="N76" s="13"/>
      <c r="P76" s="13"/>
    </row>
    <row r="77" spans="2:16" ht="24">
      <c r="B77" s="117">
        <v>83741</v>
      </c>
      <c r="C77" s="158" t="s">
        <v>149</v>
      </c>
      <c r="D77" s="202" t="s">
        <v>199</v>
      </c>
      <c r="E77" s="118" t="s">
        <v>25</v>
      </c>
      <c r="F77" s="97">
        <v>23</v>
      </c>
      <c r="G77" s="97">
        <v>0</v>
      </c>
      <c r="H77" s="97">
        <f>G77*0.25+G77</f>
        <v>0</v>
      </c>
      <c r="I77" s="97">
        <f>H77*0.6</f>
        <v>0</v>
      </c>
      <c r="J77" s="97">
        <f>H77*0.4</f>
        <v>0</v>
      </c>
      <c r="K77" s="98">
        <f>F77*I77</f>
        <v>0</v>
      </c>
      <c r="L77" s="99">
        <f>F77*J77</f>
        <v>0</v>
      </c>
      <c r="M77" s="100">
        <f>SUM(K77:L77)</f>
        <v>0</v>
      </c>
      <c r="N77" s="13"/>
      <c r="P77" s="13"/>
    </row>
    <row r="78" spans="2:16" ht="11.25">
      <c r="B78" s="59"/>
      <c r="C78" s="159"/>
      <c r="D78" s="123" t="s">
        <v>45</v>
      </c>
      <c r="E78" s="64"/>
      <c r="F78" s="6"/>
      <c r="G78" s="6"/>
      <c r="H78" s="6"/>
      <c r="I78" s="6"/>
      <c r="J78" s="6"/>
      <c r="K78" s="7"/>
      <c r="L78" s="51"/>
      <c r="M78" s="62"/>
      <c r="N78" s="13"/>
      <c r="O78" s="40"/>
      <c r="P78" s="13"/>
    </row>
    <row r="79" spans="2:16" ht="11.25">
      <c r="B79" s="59" t="s">
        <v>58</v>
      </c>
      <c r="C79" s="159" t="s">
        <v>150</v>
      </c>
      <c r="D79" s="64" t="s">
        <v>57</v>
      </c>
      <c r="E79" s="64" t="s">
        <v>25</v>
      </c>
      <c r="F79" s="6">
        <v>1.68</v>
      </c>
      <c r="G79" s="6">
        <v>0</v>
      </c>
      <c r="H79" s="6">
        <f t="shared" si="24"/>
        <v>0</v>
      </c>
      <c r="I79" s="6">
        <f t="shared" si="25"/>
        <v>0</v>
      </c>
      <c r="J79" s="6">
        <f t="shared" si="26"/>
        <v>0</v>
      </c>
      <c r="K79" s="7">
        <f t="shared" si="27"/>
        <v>0</v>
      </c>
      <c r="L79" s="8">
        <f t="shared" si="28"/>
        <v>0</v>
      </c>
      <c r="M79" s="9">
        <f t="shared" si="29"/>
        <v>0</v>
      </c>
      <c r="N79" s="13"/>
      <c r="P79" s="13"/>
    </row>
    <row r="80" spans="2:16" ht="11.25">
      <c r="B80" s="59">
        <v>6103</v>
      </c>
      <c r="C80" s="159" t="s">
        <v>151</v>
      </c>
      <c r="D80" s="64" t="s">
        <v>56</v>
      </c>
      <c r="E80" s="64" t="s">
        <v>25</v>
      </c>
      <c r="F80" s="6">
        <v>2.16</v>
      </c>
      <c r="G80" s="6">
        <v>0</v>
      </c>
      <c r="H80" s="6">
        <f t="shared" si="24"/>
        <v>0</v>
      </c>
      <c r="I80" s="6">
        <f t="shared" si="25"/>
        <v>0</v>
      </c>
      <c r="J80" s="6">
        <f t="shared" si="26"/>
        <v>0</v>
      </c>
      <c r="K80" s="7">
        <f t="shared" si="27"/>
        <v>0</v>
      </c>
      <c r="L80" s="8">
        <f t="shared" si="28"/>
        <v>0</v>
      </c>
      <c r="M80" s="9">
        <f t="shared" si="29"/>
        <v>0</v>
      </c>
      <c r="N80" s="13"/>
      <c r="O80" s="43"/>
      <c r="P80" s="13"/>
    </row>
    <row r="81" spans="2:16" ht="11.25">
      <c r="B81" s="59" t="s">
        <v>223</v>
      </c>
      <c r="C81" s="159" t="s">
        <v>152</v>
      </c>
      <c r="D81" s="64" t="s">
        <v>224</v>
      </c>
      <c r="E81" s="64" t="s">
        <v>3</v>
      </c>
      <c r="F81" s="6">
        <v>3</v>
      </c>
      <c r="G81" s="6">
        <v>0</v>
      </c>
      <c r="H81" s="6">
        <f>G81*0.25+G81</f>
        <v>0</v>
      </c>
      <c r="I81" s="6">
        <f>H81*0.6</f>
        <v>0</v>
      </c>
      <c r="J81" s="6">
        <f>H81*0.4</f>
        <v>0</v>
      </c>
      <c r="K81" s="7">
        <f>F81*I81</f>
        <v>0</v>
      </c>
      <c r="L81" s="8">
        <f>F81*J81</f>
        <v>0</v>
      </c>
      <c r="M81" s="9">
        <f>SUM(K81:L81)</f>
        <v>0</v>
      </c>
      <c r="N81" s="13"/>
      <c r="O81" s="43"/>
      <c r="P81" s="13"/>
    </row>
    <row r="82" spans="2:16" ht="11.25">
      <c r="B82" s="59" t="s">
        <v>54</v>
      </c>
      <c r="C82" s="159" t="s">
        <v>152</v>
      </c>
      <c r="D82" s="64" t="s">
        <v>52</v>
      </c>
      <c r="E82" s="64" t="s">
        <v>3</v>
      </c>
      <c r="F82" s="6">
        <v>1</v>
      </c>
      <c r="G82" s="6">
        <v>0</v>
      </c>
      <c r="H82" s="6">
        <f t="shared" si="24"/>
        <v>0</v>
      </c>
      <c r="I82" s="6">
        <f t="shared" si="25"/>
        <v>0</v>
      </c>
      <c r="J82" s="6">
        <f t="shared" si="26"/>
        <v>0</v>
      </c>
      <c r="K82" s="7">
        <f t="shared" si="27"/>
        <v>0</v>
      </c>
      <c r="L82" s="8">
        <f t="shared" si="28"/>
        <v>0</v>
      </c>
      <c r="M82" s="9">
        <f t="shared" si="29"/>
        <v>0</v>
      </c>
      <c r="N82" s="13"/>
      <c r="P82" s="13"/>
    </row>
    <row r="83" spans="2:16" ht="11.25">
      <c r="B83" s="59" t="s">
        <v>53</v>
      </c>
      <c r="C83" s="159" t="s">
        <v>153</v>
      </c>
      <c r="D83" s="64" t="s">
        <v>55</v>
      </c>
      <c r="E83" s="64" t="s">
        <v>3</v>
      </c>
      <c r="F83" s="6">
        <v>1</v>
      </c>
      <c r="G83" s="6">
        <v>0</v>
      </c>
      <c r="H83" s="6">
        <f t="shared" si="24"/>
        <v>0</v>
      </c>
      <c r="I83" s="6">
        <f t="shared" si="25"/>
        <v>0</v>
      </c>
      <c r="J83" s="6">
        <f t="shared" si="26"/>
        <v>0</v>
      </c>
      <c r="K83" s="7">
        <f t="shared" si="27"/>
        <v>0</v>
      </c>
      <c r="L83" s="8">
        <f t="shared" si="28"/>
        <v>0</v>
      </c>
      <c r="M83" s="9">
        <f t="shared" si="29"/>
        <v>0</v>
      </c>
      <c r="N83" s="13"/>
      <c r="P83" s="13"/>
    </row>
    <row r="84" spans="2:16" ht="11.25">
      <c r="B84" s="179"/>
      <c r="C84" s="162"/>
      <c r="D84" s="123" t="s">
        <v>49</v>
      </c>
      <c r="E84" s="19"/>
      <c r="F84" s="20"/>
      <c r="G84" s="20"/>
      <c r="H84" s="20"/>
      <c r="I84" s="20"/>
      <c r="J84" s="20"/>
      <c r="K84" s="50"/>
      <c r="L84" s="51"/>
      <c r="M84" s="62"/>
      <c r="N84" s="13"/>
      <c r="O84" s="40"/>
      <c r="P84" s="13"/>
    </row>
    <row r="85" spans="2:16" ht="11.25">
      <c r="B85" s="59">
        <v>86888</v>
      </c>
      <c r="C85" s="159" t="s">
        <v>154</v>
      </c>
      <c r="D85" s="64" t="s">
        <v>96</v>
      </c>
      <c r="E85" s="64" t="s">
        <v>3</v>
      </c>
      <c r="F85" s="6">
        <v>2</v>
      </c>
      <c r="G85" s="6">
        <v>278.72</v>
      </c>
      <c r="H85" s="6">
        <v>0</v>
      </c>
      <c r="I85" s="6">
        <f t="shared" si="25"/>
        <v>0</v>
      </c>
      <c r="J85" s="6">
        <f t="shared" si="26"/>
        <v>0</v>
      </c>
      <c r="K85" s="7">
        <f t="shared" si="27"/>
        <v>0</v>
      </c>
      <c r="L85" s="8">
        <f t="shared" si="28"/>
        <v>0</v>
      </c>
      <c r="M85" s="9">
        <f t="shared" si="29"/>
        <v>0</v>
      </c>
      <c r="N85" s="13"/>
      <c r="O85" s="43"/>
      <c r="P85" s="13"/>
    </row>
    <row r="86" spans="2:16" ht="11.25">
      <c r="B86" s="59" t="s">
        <v>94</v>
      </c>
      <c r="C86" s="159" t="s">
        <v>155</v>
      </c>
      <c r="D86" s="64" t="s">
        <v>95</v>
      </c>
      <c r="E86" s="64" t="s">
        <v>3</v>
      </c>
      <c r="F86" s="6">
        <v>2</v>
      </c>
      <c r="G86" s="6">
        <v>17.91</v>
      </c>
      <c r="H86" s="6">
        <v>0</v>
      </c>
      <c r="I86" s="6">
        <f>H86*0.6</f>
        <v>0</v>
      </c>
      <c r="J86" s="6">
        <f>H86*0.4</f>
        <v>0</v>
      </c>
      <c r="K86" s="7">
        <f>F86*I86</f>
        <v>0</v>
      </c>
      <c r="L86" s="8">
        <f>F86*J86</f>
        <v>0</v>
      </c>
      <c r="M86" s="9">
        <f>SUM(K86:L86)</f>
        <v>0</v>
      </c>
      <c r="N86" s="13"/>
      <c r="O86" s="43"/>
      <c r="P86" s="13"/>
    </row>
    <row r="87" spans="2:16" ht="11.25">
      <c r="B87" s="59">
        <v>9535</v>
      </c>
      <c r="C87" s="159" t="s">
        <v>156</v>
      </c>
      <c r="D87" s="64" t="s">
        <v>59</v>
      </c>
      <c r="E87" s="64" t="s">
        <v>3</v>
      </c>
      <c r="F87" s="6">
        <v>3</v>
      </c>
      <c r="G87" s="6">
        <v>45.15</v>
      </c>
      <c r="H87" s="6">
        <v>0</v>
      </c>
      <c r="I87" s="6">
        <f t="shared" si="25"/>
        <v>0</v>
      </c>
      <c r="J87" s="6">
        <f t="shared" si="26"/>
        <v>0</v>
      </c>
      <c r="K87" s="7">
        <f t="shared" si="27"/>
        <v>0</v>
      </c>
      <c r="L87" s="8">
        <f t="shared" si="28"/>
        <v>0</v>
      </c>
      <c r="M87" s="9">
        <f t="shared" si="29"/>
        <v>0</v>
      </c>
      <c r="N87" s="13"/>
      <c r="O87" s="43"/>
      <c r="P87" s="13"/>
    </row>
    <row r="88" spans="2:16" ht="11.25">
      <c r="B88" s="59">
        <v>86898</v>
      </c>
      <c r="C88" s="159" t="s">
        <v>157</v>
      </c>
      <c r="D88" s="64" t="s">
        <v>97</v>
      </c>
      <c r="E88" s="64" t="s">
        <v>3</v>
      </c>
      <c r="F88" s="6">
        <v>2</v>
      </c>
      <c r="G88" s="6">
        <v>290.21</v>
      </c>
      <c r="H88" s="6">
        <v>0</v>
      </c>
      <c r="I88" s="6">
        <f t="shared" si="25"/>
        <v>0</v>
      </c>
      <c r="J88" s="6">
        <f t="shared" si="26"/>
        <v>0</v>
      </c>
      <c r="K88" s="7">
        <f t="shared" si="27"/>
        <v>0</v>
      </c>
      <c r="L88" s="8">
        <f t="shared" si="28"/>
        <v>0</v>
      </c>
      <c r="M88" s="9">
        <f t="shared" si="29"/>
        <v>0</v>
      </c>
      <c r="N88" s="13"/>
      <c r="P88" s="13"/>
    </row>
    <row r="89" spans="2:16" ht="11.25">
      <c r="B89" s="59">
        <v>86901</v>
      </c>
      <c r="C89" s="159" t="s">
        <v>158</v>
      </c>
      <c r="D89" s="124" t="s">
        <v>98</v>
      </c>
      <c r="E89" s="129" t="s">
        <v>79</v>
      </c>
      <c r="F89" s="127">
        <v>2</v>
      </c>
      <c r="G89" s="127">
        <v>91.21</v>
      </c>
      <c r="H89" s="127">
        <v>0</v>
      </c>
      <c r="I89" s="127">
        <f t="shared" si="25"/>
        <v>0</v>
      </c>
      <c r="J89" s="127">
        <f>H89*0.4</f>
        <v>0</v>
      </c>
      <c r="K89" s="7">
        <f>F89*I89</f>
        <v>0</v>
      </c>
      <c r="L89" s="130">
        <f>F89*J89</f>
        <v>0</v>
      </c>
      <c r="M89" s="131">
        <f>SUM(K89:L89)</f>
        <v>0</v>
      </c>
      <c r="N89" s="13"/>
      <c r="O89" s="43"/>
      <c r="P89" s="13"/>
    </row>
    <row r="90" spans="2:16" ht="11.25">
      <c r="B90" s="116">
        <v>86906</v>
      </c>
      <c r="C90" s="159" t="s">
        <v>159</v>
      </c>
      <c r="D90" s="64" t="s">
        <v>99</v>
      </c>
      <c r="E90" s="64" t="s">
        <v>3</v>
      </c>
      <c r="F90" s="6">
        <v>2</v>
      </c>
      <c r="G90" s="6">
        <v>51.79</v>
      </c>
      <c r="H90" s="6">
        <v>0</v>
      </c>
      <c r="I90" s="6">
        <f t="shared" si="25"/>
        <v>0</v>
      </c>
      <c r="J90" s="6">
        <f t="shared" si="26"/>
        <v>0</v>
      </c>
      <c r="K90" s="7">
        <f t="shared" si="27"/>
        <v>0</v>
      </c>
      <c r="L90" s="8">
        <f t="shared" si="28"/>
        <v>0</v>
      </c>
      <c r="M90" s="9">
        <f t="shared" si="29"/>
        <v>0</v>
      </c>
      <c r="N90" s="13"/>
      <c r="P90" s="13"/>
    </row>
    <row r="91" spans="2:16" ht="22.5">
      <c r="B91" s="59">
        <v>89709</v>
      </c>
      <c r="C91" s="159" t="s">
        <v>160</v>
      </c>
      <c r="D91" s="132" t="s">
        <v>200</v>
      </c>
      <c r="E91" s="129" t="s">
        <v>3</v>
      </c>
      <c r="F91" s="127">
        <v>4</v>
      </c>
      <c r="G91" s="127">
        <v>6.92</v>
      </c>
      <c r="H91" s="127">
        <v>0</v>
      </c>
      <c r="I91" s="127">
        <f t="shared" si="25"/>
        <v>0</v>
      </c>
      <c r="J91" s="127">
        <f t="shared" si="26"/>
        <v>0</v>
      </c>
      <c r="K91" s="7">
        <f t="shared" si="27"/>
        <v>0</v>
      </c>
      <c r="L91" s="130">
        <f t="shared" si="28"/>
        <v>0</v>
      </c>
      <c r="M91" s="131">
        <f t="shared" si="29"/>
        <v>0</v>
      </c>
      <c r="N91" s="13"/>
      <c r="P91" s="13"/>
    </row>
    <row r="92" spans="2:16" ht="22.5">
      <c r="B92" s="59" t="s">
        <v>201</v>
      </c>
      <c r="C92" s="159" t="s">
        <v>161</v>
      </c>
      <c r="D92" s="132" t="s">
        <v>202</v>
      </c>
      <c r="E92" s="129" t="s">
        <v>19</v>
      </c>
      <c r="F92" s="127">
        <v>20</v>
      </c>
      <c r="G92" s="127">
        <v>62.4</v>
      </c>
      <c r="H92" s="127">
        <v>0</v>
      </c>
      <c r="I92" s="127">
        <f>H92*0.6</f>
        <v>0</v>
      </c>
      <c r="J92" s="127">
        <f>H92*0.4</f>
        <v>0</v>
      </c>
      <c r="K92" s="7">
        <f>F92*I92</f>
        <v>0</v>
      </c>
      <c r="L92" s="130">
        <f>F92*J92</f>
        <v>0</v>
      </c>
      <c r="M92" s="131">
        <f>SUM(K92:L92)</f>
        <v>0</v>
      </c>
      <c r="N92" s="13"/>
      <c r="P92" s="13"/>
    </row>
    <row r="93" spans="2:16" ht="33.75">
      <c r="B93" s="59" t="s">
        <v>171</v>
      </c>
      <c r="C93" s="159" t="s">
        <v>162</v>
      </c>
      <c r="D93" s="132" t="s">
        <v>172</v>
      </c>
      <c r="E93" s="129" t="s">
        <v>3</v>
      </c>
      <c r="F93" s="127">
        <v>1</v>
      </c>
      <c r="G93" s="127">
        <v>1068.54</v>
      </c>
      <c r="H93" s="127">
        <v>0</v>
      </c>
      <c r="I93" s="127">
        <f t="shared" si="25"/>
        <v>0</v>
      </c>
      <c r="J93" s="127">
        <f t="shared" si="26"/>
        <v>0</v>
      </c>
      <c r="K93" s="7">
        <f t="shared" si="27"/>
        <v>0</v>
      </c>
      <c r="L93" s="130">
        <f t="shared" si="28"/>
        <v>0</v>
      </c>
      <c r="M93" s="131">
        <f t="shared" si="29"/>
        <v>0</v>
      </c>
      <c r="N93" s="13"/>
      <c r="P93" s="13"/>
    </row>
    <row r="94" spans="2:16" ht="22.5">
      <c r="B94" s="59" t="s">
        <v>173</v>
      </c>
      <c r="C94" s="159" t="s">
        <v>163</v>
      </c>
      <c r="D94" s="132" t="s">
        <v>174</v>
      </c>
      <c r="E94" s="129" t="s">
        <v>3</v>
      </c>
      <c r="F94" s="127">
        <v>1</v>
      </c>
      <c r="G94" s="127">
        <v>1022.1</v>
      </c>
      <c r="H94" s="127">
        <v>0</v>
      </c>
      <c r="I94" s="127">
        <f t="shared" si="25"/>
        <v>0</v>
      </c>
      <c r="J94" s="127">
        <f t="shared" si="26"/>
        <v>0</v>
      </c>
      <c r="K94" s="7">
        <f t="shared" si="27"/>
        <v>0</v>
      </c>
      <c r="L94" s="130">
        <f t="shared" si="28"/>
        <v>0</v>
      </c>
      <c r="M94" s="131">
        <f t="shared" si="29"/>
        <v>0</v>
      </c>
      <c r="N94" s="13"/>
      <c r="P94" s="13"/>
    </row>
    <row r="95" spans="2:16" ht="11.25">
      <c r="B95" s="59"/>
      <c r="C95" s="159"/>
      <c r="D95" s="123" t="s">
        <v>50</v>
      </c>
      <c r="E95" s="64"/>
      <c r="F95" s="6"/>
      <c r="G95" s="6"/>
      <c r="H95" s="6"/>
      <c r="I95" s="6"/>
      <c r="J95" s="6"/>
      <c r="K95" s="7"/>
      <c r="L95" s="8"/>
      <c r="M95" s="62"/>
      <c r="N95" s="13"/>
      <c r="O95" s="40"/>
      <c r="P95" s="13"/>
    </row>
    <row r="96" spans="2:16" ht="33.75">
      <c r="B96" s="172" t="s">
        <v>179</v>
      </c>
      <c r="C96" s="159" t="s">
        <v>164</v>
      </c>
      <c r="D96" s="169" t="s">
        <v>180</v>
      </c>
      <c r="E96" s="64" t="s">
        <v>3</v>
      </c>
      <c r="F96" s="6">
        <v>6</v>
      </c>
      <c r="G96" s="6">
        <f>23.8+2.48</f>
        <v>26.28</v>
      </c>
      <c r="H96" s="6">
        <v>0</v>
      </c>
      <c r="I96" s="6">
        <f>H96*0.6</f>
        <v>0</v>
      </c>
      <c r="J96" s="6">
        <f>H96*0.4</f>
        <v>0</v>
      </c>
      <c r="K96" s="7">
        <f>F96*I96</f>
        <v>0</v>
      </c>
      <c r="L96" s="8">
        <f>F96*J96</f>
        <v>0</v>
      </c>
      <c r="M96" s="9">
        <f>SUM(K96:L96)</f>
        <v>0</v>
      </c>
      <c r="N96" s="13"/>
      <c r="O96" s="40"/>
      <c r="P96" s="13"/>
    </row>
    <row r="97" spans="2:16" ht="11.25">
      <c r="B97" s="59">
        <v>83540</v>
      </c>
      <c r="C97" s="159" t="s">
        <v>226</v>
      </c>
      <c r="D97" s="124" t="s">
        <v>63</v>
      </c>
      <c r="E97" s="124" t="s">
        <v>3</v>
      </c>
      <c r="F97" s="127">
        <v>4</v>
      </c>
      <c r="G97" s="127">
        <v>10.8</v>
      </c>
      <c r="H97" s="6">
        <v>0</v>
      </c>
      <c r="I97" s="6">
        <f>H97*0.6</f>
        <v>0</v>
      </c>
      <c r="J97" s="6">
        <f>H97*0.4</f>
        <v>0</v>
      </c>
      <c r="K97" s="7">
        <f>F97*I97</f>
        <v>0</v>
      </c>
      <c r="L97" s="8">
        <f>F97*J97</f>
        <v>0</v>
      </c>
      <c r="M97" s="9">
        <f>SUM(K97:L97)</f>
        <v>0</v>
      </c>
      <c r="N97" s="15"/>
      <c r="O97" s="43"/>
      <c r="P97" s="15"/>
    </row>
    <row r="98" spans="2:16" ht="11.25">
      <c r="B98" s="59">
        <v>72332</v>
      </c>
      <c r="C98" s="159" t="s">
        <v>165</v>
      </c>
      <c r="D98" s="124" t="s">
        <v>100</v>
      </c>
      <c r="E98" s="124" t="s">
        <v>3</v>
      </c>
      <c r="F98" s="127">
        <v>6</v>
      </c>
      <c r="G98" s="127">
        <v>16.99</v>
      </c>
      <c r="H98" s="6">
        <v>0</v>
      </c>
      <c r="I98" s="6">
        <f t="shared" si="25"/>
        <v>0</v>
      </c>
      <c r="J98" s="6">
        <f t="shared" si="26"/>
        <v>0</v>
      </c>
      <c r="K98" s="7">
        <f t="shared" si="27"/>
        <v>0</v>
      </c>
      <c r="L98" s="8">
        <f t="shared" si="28"/>
        <v>0</v>
      </c>
      <c r="M98" s="9">
        <f t="shared" si="29"/>
        <v>0</v>
      </c>
      <c r="N98" s="15"/>
      <c r="O98" s="43"/>
      <c r="P98" s="15"/>
    </row>
    <row r="99" spans="2:16" ht="11.25">
      <c r="B99" s="179"/>
      <c r="C99" s="162"/>
      <c r="D99" s="123" t="s">
        <v>51</v>
      </c>
      <c r="E99" s="19"/>
      <c r="F99" s="20"/>
      <c r="G99" s="20"/>
      <c r="H99" s="20"/>
      <c r="I99" s="20"/>
      <c r="J99" s="20"/>
      <c r="K99" s="50"/>
      <c r="L99" s="51"/>
      <c r="M99" s="62"/>
      <c r="N99" s="15"/>
      <c r="O99" s="40"/>
      <c r="P99" s="15"/>
    </row>
    <row r="100" spans="2:16" ht="11.25">
      <c r="B100" s="59">
        <v>88485</v>
      </c>
      <c r="C100" s="159" t="s">
        <v>166</v>
      </c>
      <c r="D100" s="64" t="s">
        <v>203</v>
      </c>
      <c r="E100" s="64" t="s">
        <v>25</v>
      </c>
      <c r="F100" s="6">
        <v>82</v>
      </c>
      <c r="G100" s="6">
        <v>1.39</v>
      </c>
      <c r="H100" s="6">
        <v>0</v>
      </c>
      <c r="I100" s="6">
        <f t="shared" si="25"/>
        <v>0</v>
      </c>
      <c r="J100" s="6">
        <f t="shared" si="26"/>
        <v>0</v>
      </c>
      <c r="K100" s="7">
        <f t="shared" si="27"/>
        <v>0</v>
      </c>
      <c r="L100" s="8">
        <f t="shared" si="28"/>
        <v>0</v>
      </c>
      <c r="M100" s="9">
        <f t="shared" si="29"/>
        <v>0</v>
      </c>
      <c r="N100" s="13"/>
      <c r="P100" s="13"/>
    </row>
    <row r="101" spans="2:16" ht="11.25">
      <c r="B101" s="59">
        <v>88489</v>
      </c>
      <c r="C101" s="159" t="s">
        <v>167</v>
      </c>
      <c r="D101" s="64" t="s">
        <v>204</v>
      </c>
      <c r="E101" s="64" t="s">
        <v>25</v>
      </c>
      <c r="F101" s="6">
        <v>82</v>
      </c>
      <c r="G101" s="6">
        <v>7.73</v>
      </c>
      <c r="H101" s="6">
        <v>0</v>
      </c>
      <c r="I101" s="6">
        <f>H101*0.6</f>
        <v>0</v>
      </c>
      <c r="J101" s="6">
        <f>H101*0.4</f>
        <v>0</v>
      </c>
      <c r="K101" s="7">
        <f>F101*I101</f>
        <v>0</v>
      </c>
      <c r="L101" s="8">
        <f>F101*J101</f>
        <v>0</v>
      </c>
      <c r="M101" s="9">
        <f>SUM(K101:L101)</f>
        <v>0</v>
      </c>
      <c r="N101" s="13"/>
      <c r="P101" s="13"/>
    </row>
    <row r="102" spans="2:16" ht="11.25">
      <c r="B102" s="59">
        <v>79464</v>
      </c>
      <c r="C102" s="159" t="s">
        <v>168</v>
      </c>
      <c r="D102" s="169" t="s">
        <v>205</v>
      </c>
      <c r="E102" s="64" t="s">
        <v>25</v>
      </c>
      <c r="F102" s="6">
        <v>4.2</v>
      </c>
      <c r="G102" s="6">
        <v>12</v>
      </c>
      <c r="H102" s="6">
        <v>0</v>
      </c>
      <c r="I102" s="6">
        <f t="shared" si="25"/>
        <v>0</v>
      </c>
      <c r="J102" s="6">
        <f t="shared" si="26"/>
        <v>0</v>
      </c>
      <c r="K102" s="7">
        <f t="shared" si="27"/>
        <v>0</v>
      </c>
      <c r="L102" s="8">
        <f t="shared" si="28"/>
        <v>0</v>
      </c>
      <c r="M102" s="9">
        <f t="shared" si="29"/>
        <v>0</v>
      </c>
      <c r="N102" s="13"/>
      <c r="P102" s="13"/>
    </row>
    <row r="103" spans="2:16" ht="11.25">
      <c r="B103" s="117" t="s">
        <v>61</v>
      </c>
      <c r="C103" s="163" t="s">
        <v>169</v>
      </c>
      <c r="D103" s="125" t="s">
        <v>60</v>
      </c>
      <c r="E103" s="125" t="s">
        <v>25</v>
      </c>
      <c r="F103" s="126">
        <v>14.7</v>
      </c>
      <c r="G103" s="126">
        <v>11.18</v>
      </c>
      <c r="H103" s="97">
        <v>0</v>
      </c>
      <c r="I103" s="97">
        <f t="shared" si="25"/>
        <v>0</v>
      </c>
      <c r="J103" s="97">
        <f t="shared" si="26"/>
        <v>0</v>
      </c>
      <c r="K103" s="98">
        <f t="shared" si="27"/>
        <v>0</v>
      </c>
      <c r="L103" s="99">
        <f t="shared" si="28"/>
        <v>0</v>
      </c>
      <c r="M103" s="100">
        <f t="shared" si="29"/>
        <v>0</v>
      </c>
      <c r="N103" s="13"/>
      <c r="P103" s="13"/>
    </row>
    <row r="104" spans="2:16" ht="11.25">
      <c r="B104" s="59"/>
      <c r="C104" s="159"/>
      <c r="D104" s="123" t="s">
        <v>62</v>
      </c>
      <c r="E104" s="185"/>
      <c r="F104" s="176"/>
      <c r="G104" s="176"/>
      <c r="H104" s="20"/>
      <c r="I104" s="20"/>
      <c r="J104" s="20"/>
      <c r="K104" s="7"/>
      <c r="L104" s="8"/>
      <c r="M104" s="9"/>
      <c r="N104" s="13"/>
      <c r="O104" s="40"/>
      <c r="P104" s="13"/>
    </row>
    <row r="105" spans="2:16" ht="11.25">
      <c r="B105" s="59">
        <v>20266</v>
      </c>
      <c r="C105" s="159" t="s">
        <v>181</v>
      </c>
      <c r="D105" s="64" t="s">
        <v>104</v>
      </c>
      <c r="E105" s="64" t="s">
        <v>3</v>
      </c>
      <c r="F105" s="6">
        <v>1</v>
      </c>
      <c r="G105" s="6">
        <v>95</v>
      </c>
      <c r="H105" s="6">
        <v>0</v>
      </c>
      <c r="I105" s="6">
        <f>H105*0.6</f>
        <v>0</v>
      </c>
      <c r="J105" s="6">
        <f>H105*0.4</f>
        <v>0</v>
      </c>
      <c r="K105" s="7">
        <f>F105*I105</f>
        <v>0</v>
      </c>
      <c r="L105" s="8">
        <f>F105*J105</f>
        <v>0</v>
      </c>
      <c r="M105" s="9">
        <f>SUM(K105:L105)</f>
        <v>0</v>
      </c>
      <c r="N105" s="13"/>
      <c r="P105" s="13"/>
    </row>
    <row r="106" spans="2:16" ht="11.25">
      <c r="B106" s="117">
        <v>73361</v>
      </c>
      <c r="C106" s="163" t="s">
        <v>222</v>
      </c>
      <c r="D106" s="125" t="s">
        <v>64</v>
      </c>
      <c r="E106" s="125" t="s">
        <v>24</v>
      </c>
      <c r="F106" s="126">
        <v>1</v>
      </c>
      <c r="G106" s="126">
        <v>301.14</v>
      </c>
      <c r="H106" s="97">
        <v>0</v>
      </c>
      <c r="I106" s="97">
        <f t="shared" si="25"/>
        <v>0</v>
      </c>
      <c r="J106" s="97">
        <f t="shared" si="26"/>
        <v>0</v>
      </c>
      <c r="K106" s="133">
        <f t="shared" si="27"/>
        <v>0</v>
      </c>
      <c r="L106" s="134">
        <f t="shared" si="28"/>
        <v>0</v>
      </c>
      <c r="M106" s="100">
        <f t="shared" si="29"/>
        <v>0</v>
      </c>
      <c r="N106" s="13"/>
      <c r="O106" s="43"/>
      <c r="P106" s="13"/>
    </row>
    <row r="107" spans="2:16" ht="12" thickBot="1">
      <c r="B107" s="64"/>
      <c r="C107" s="64"/>
      <c r="D107" s="135" t="s">
        <v>30</v>
      </c>
      <c r="E107" s="135"/>
      <c r="F107" s="136"/>
      <c r="G107" s="136"/>
      <c r="H107" s="136"/>
      <c r="I107" s="136"/>
      <c r="J107" s="136"/>
      <c r="K107" s="146">
        <f>SUM(K55:K106)</f>
        <v>0</v>
      </c>
      <c r="L107" s="146">
        <f>SUM(L55:L106)</f>
        <v>0</v>
      </c>
      <c r="M107" s="137">
        <f>SUM(M55:M106)</f>
        <v>0</v>
      </c>
      <c r="N107" s="10"/>
      <c r="O107" s="40"/>
      <c r="P107" s="10"/>
    </row>
    <row r="108" spans="2:17" ht="12" thickBot="1">
      <c r="B108" s="186"/>
      <c r="C108" s="164"/>
      <c r="D108" s="138" t="s">
        <v>31</v>
      </c>
      <c r="E108" s="24"/>
      <c r="F108" s="25"/>
      <c r="G108" s="25"/>
      <c r="H108" s="25"/>
      <c r="I108" s="25"/>
      <c r="J108" s="25"/>
      <c r="K108" s="141"/>
      <c r="L108" s="142"/>
      <c r="M108" s="92">
        <f>2*M107</f>
        <v>0</v>
      </c>
      <c r="N108" s="10"/>
      <c r="O108" s="34"/>
      <c r="P108" s="10"/>
      <c r="Q108" s="12"/>
    </row>
    <row r="109" spans="2:16" ht="11.25">
      <c r="B109" s="112" t="s">
        <v>105</v>
      </c>
      <c r="C109" s="157"/>
      <c r="D109" s="226" t="s">
        <v>102</v>
      </c>
      <c r="E109" s="226"/>
      <c r="F109" s="226"/>
      <c r="G109" s="226"/>
      <c r="H109" s="226"/>
      <c r="I109" s="226"/>
      <c r="J109" s="226"/>
      <c r="K109" s="21"/>
      <c r="L109" s="22"/>
      <c r="M109" s="23"/>
      <c r="N109" s="14"/>
      <c r="O109" s="39"/>
      <c r="P109" s="14"/>
    </row>
    <row r="110" spans="2:16" ht="12" thickBot="1">
      <c r="B110" s="117">
        <v>25398</v>
      </c>
      <c r="C110" s="158" t="s">
        <v>170</v>
      </c>
      <c r="D110" s="122" t="s">
        <v>108</v>
      </c>
      <c r="E110" s="122" t="s">
        <v>109</v>
      </c>
      <c r="F110" s="127">
        <v>1</v>
      </c>
      <c r="G110" s="127">
        <v>2097.91</v>
      </c>
      <c r="H110" s="97">
        <v>0</v>
      </c>
      <c r="I110" s="97">
        <f>H110*0.6</f>
        <v>0</v>
      </c>
      <c r="J110" s="97">
        <f>H110*0.4</f>
        <v>0</v>
      </c>
      <c r="K110" s="98">
        <f>F110*I110</f>
        <v>0</v>
      </c>
      <c r="L110" s="99">
        <f>F110*J110</f>
        <v>0</v>
      </c>
      <c r="M110" s="128">
        <f>SUM(K110:L110)</f>
        <v>0</v>
      </c>
      <c r="N110" s="13"/>
      <c r="O110" s="43"/>
      <c r="P110" s="13"/>
    </row>
    <row r="111" spans="2:16" ht="12" thickBot="1">
      <c r="B111" s="168"/>
      <c r="C111" s="193"/>
      <c r="D111" s="87" t="s">
        <v>106</v>
      </c>
      <c r="E111" s="88"/>
      <c r="F111" s="89"/>
      <c r="G111" s="89"/>
      <c r="H111" s="89"/>
      <c r="I111" s="89"/>
      <c r="J111" s="89"/>
      <c r="K111" s="90">
        <f>SUM(K110:K110)</f>
        <v>0</v>
      </c>
      <c r="L111" s="91">
        <f>SUM(L110:L110)</f>
        <v>0</v>
      </c>
      <c r="M111" s="92">
        <f>SUM(M110:M110)</f>
        <v>0</v>
      </c>
      <c r="N111" s="10"/>
      <c r="O111" s="34"/>
      <c r="P111" s="10"/>
    </row>
    <row r="112" spans="2:16" ht="12" thickBot="1">
      <c r="B112" s="186"/>
      <c r="C112" s="164"/>
      <c r="D112" s="139"/>
      <c r="E112" s="139"/>
      <c r="F112" s="140"/>
      <c r="G112" s="140"/>
      <c r="H112" s="140"/>
      <c r="I112" s="140"/>
      <c r="J112" s="140"/>
      <c r="K112" s="26"/>
      <c r="L112" s="27"/>
      <c r="M112" s="56"/>
      <c r="N112" s="10"/>
      <c r="O112" s="10"/>
      <c r="P112" s="10"/>
    </row>
    <row r="113" spans="2:16" ht="12" thickBot="1">
      <c r="B113" s="187"/>
      <c r="C113" s="188"/>
      <c r="D113" s="227" t="s">
        <v>26</v>
      </c>
      <c r="E113" s="227"/>
      <c r="F113" s="227"/>
      <c r="G113" s="227"/>
      <c r="H113" s="227"/>
      <c r="I113" s="227"/>
      <c r="J113" s="227"/>
      <c r="K113" s="143"/>
      <c r="L113" s="144"/>
      <c r="M113" s="145">
        <f>M12+M25+M43+M52+M108+M111</f>
        <v>0</v>
      </c>
      <c r="N113" s="13"/>
      <c r="O113" s="14"/>
      <c r="P113" s="14"/>
    </row>
    <row r="114" spans="2:16" ht="11.25">
      <c r="B114" s="189"/>
      <c r="C114" s="189"/>
      <c r="D114" s="1" t="s">
        <v>231</v>
      </c>
      <c r="N114" s="16"/>
      <c r="O114" s="16"/>
      <c r="P114" s="16"/>
    </row>
    <row r="115" spans="6:16" ht="11.25">
      <c r="F115" s="203" t="s">
        <v>233</v>
      </c>
      <c r="G115" s="204"/>
      <c r="H115" s="204"/>
      <c r="I115" s="204"/>
      <c r="J115" s="204"/>
      <c r="K115" s="204"/>
      <c r="L115" s="205"/>
      <c r="N115" s="16"/>
      <c r="O115" s="16"/>
      <c r="P115" s="16"/>
    </row>
    <row r="116" spans="6:16" ht="11.25">
      <c r="F116" s="206"/>
      <c r="G116" s="2"/>
      <c r="H116" s="2"/>
      <c r="I116" s="2"/>
      <c r="J116" s="2"/>
      <c r="K116" s="2"/>
      <c r="L116" s="207"/>
      <c r="N116" s="16"/>
      <c r="O116" s="16"/>
      <c r="P116" s="16"/>
    </row>
    <row r="117" spans="4:16" ht="11.25">
      <c r="D117" s="1" t="s">
        <v>232</v>
      </c>
      <c r="F117" s="206"/>
      <c r="G117" s="2"/>
      <c r="H117" s="2"/>
      <c r="I117" s="2"/>
      <c r="J117" s="2"/>
      <c r="K117" s="2"/>
      <c r="L117" s="207"/>
      <c r="N117" s="16"/>
      <c r="O117" s="16"/>
      <c r="P117" s="16"/>
    </row>
    <row r="118" spans="6:16" ht="11.25">
      <c r="F118" s="206"/>
      <c r="G118" s="2"/>
      <c r="H118" s="2"/>
      <c r="I118" s="2"/>
      <c r="J118" s="2"/>
      <c r="K118" s="2"/>
      <c r="L118" s="207"/>
      <c r="N118" s="16"/>
      <c r="O118" s="16"/>
      <c r="P118" s="16"/>
    </row>
    <row r="119" spans="6:16" ht="11.25">
      <c r="F119" s="206"/>
      <c r="G119" s="2"/>
      <c r="H119" s="2"/>
      <c r="I119" s="2"/>
      <c r="J119" s="2"/>
      <c r="K119" s="2"/>
      <c r="L119" s="207"/>
      <c r="N119" s="16"/>
      <c r="O119" s="16"/>
      <c r="P119" s="16"/>
    </row>
    <row r="120" spans="6:16" ht="11.25">
      <c r="F120" s="206"/>
      <c r="G120" s="2"/>
      <c r="H120" s="2"/>
      <c r="I120" s="2"/>
      <c r="J120" s="2"/>
      <c r="K120" s="2"/>
      <c r="L120" s="207"/>
      <c r="N120" s="16"/>
      <c r="O120" s="16"/>
      <c r="P120" s="16"/>
    </row>
    <row r="121" spans="6:16" ht="11.25">
      <c r="F121" s="208"/>
      <c r="G121" s="209"/>
      <c r="H121" s="209"/>
      <c r="I121" s="209"/>
      <c r="J121" s="209"/>
      <c r="K121" s="209"/>
      <c r="L121" s="210"/>
      <c r="N121" s="16"/>
      <c r="O121" s="16"/>
      <c r="P121" s="16"/>
    </row>
    <row r="122" spans="14:16" ht="11.25">
      <c r="N122" s="16"/>
      <c r="O122" s="16"/>
      <c r="P122" s="16"/>
    </row>
    <row r="123" spans="14:16" ht="11.25">
      <c r="N123" s="16"/>
      <c r="O123" s="16"/>
      <c r="P123" s="16"/>
    </row>
    <row r="124" spans="14:16" ht="11.25">
      <c r="N124" s="16"/>
      <c r="O124" s="16"/>
      <c r="P124" s="16"/>
    </row>
    <row r="125" spans="14:16" ht="11.25">
      <c r="N125" s="16"/>
      <c r="O125" s="16"/>
      <c r="P125" s="16"/>
    </row>
    <row r="126" spans="14:16" ht="11.25">
      <c r="N126" s="16"/>
      <c r="O126" s="16"/>
      <c r="P126" s="16"/>
    </row>
    <row r="127" spans="14:16" ht="11.25">
      <c r="N127" s="16"/>
      <c r="O127" s="16"/>
      <c r="P127" s="16"/>
    </row>
    <row r="128" spans="14:16" ht="11.25">
      <c r="N128" s="16"/>
      <c r="O128" s="16"/>
      <c r="P128" s="16"/>
    </row>
    <row r="129" spans="14:16" ht="11.25">
      <c r="N129" s="16"/>
      <c r="O129" s="16"/>
      <c r="P129" s="16"/>
    </row>
    <row r="130" spans="4:16" ht="12.75">
      <c r="D130"/>
      <c r="N130" s="16"/>
      <c r="O130" s="16"/>
      <c r="P130" s="16"/>
    </row>
    <row r="131" spans="4:16" ht="12.75">
      <c r="D131"/>
      <c r="N131" s="16"/>
      <c r="O131" s="16"/>
      <c r="P131" s="16"/>
    </row>
    <row r="132" spans="4:16" ht="12.75">
      <c r="D132"/>
      <c r="N132" s="16"/>
      <c r="O132" s="16"/>
      <c r="P132" s="16"/>
    </row>
    <row r="133" spans="14:16" ht="11.25">
      <c r="N133" s="16"/>
      <c r="O133" s="16"/>
      <c r="P133" s="16"/>
    </row>
    <row r="134" spans="14:16" ht="11.25">
      <c r="N134" s="16"/>
      <c r="O134" s="16"/>
      <c r="P134" s="16"/>
    </row>
    <row r="135" spans="14:16" ht="11.25">
      <c r="N135" s="16"/>
      <c r="O135" s="16"/>
      <c r="P135" s="16"/>
    </row>
    <row r="136" spans="14:16" ht="11.25">
      <c r="N136" s="16"/>
      <c r="O136" s="16"/>
      <c r="P136" s="16"/>
    </row>
    <row r="137" spans="14:16" ht="11.25">
      <c r="N137" s="16"/>
      <c r="O137" s="16"/>
      <c r="P137" s="16"/>
    </row>
    <row r="138" spans="14:16" ht="11.25">
      <c r="N138" s="16"/>
      <c r="O138" s="16"/>
      <c r="P138" s="16"/>
    </row>
    <row r="139" spans="14:16" ht="11.25">
      <c r="N139" s="16"/>
      <c r="O139" s="16"/>
      <c r="P139" s="16"/>
    </row>
    <row r="140" spans="14:16" ht="11.25">
      <c r="N140" s="16"/>
      <c r="O140" s="16"/>
      <c r="P140" s="16"/>
    </row>
    <row r="141" spans="14:16" ht="11.25">
      <c r="N141" s="16"/>
      <c r="O141" s="16"/>
      <c r="P141" s="16"/>
    </row>
    <row r="142" spans="14:16" ht="11.25">
      <c r="N142" s="16"/>
      <c r="O142" s="16"/>
      <c r="P142" s="16"/>
    </row>
    <row r="143" spans="14:16" ht="11.25">
      <c r="N143" s="16"/>
      <c r="O143" s="16"/>
      <c r="P143" s="16"/>
    </row>
    <row r="144" spans="14:16" ht="11.25">
      <c r="N144" s="16"/>
      <c r="O144" s="16"/>
      <c r="P144" s="16"/>
    </row>
    <row r="145" spans="14:16" ht="11.25">
      <c r="N145" s="16"/>
      <c r="O145" s="16"/>
      <c r="P145" s="16"/>
    </row>
    <row r="146" spans="14:16" ht="11.25">
      <c r="N146" s="16"/>
      <c r="O146" s="16"/>
      <c r="P146" s="16"/>
    </row>
    <row r="147" spans="14:16" ht="11.25">
      <c r="N147" s="16"/>
      <c r="O147" s="16"/>
      <c r="P147" s="16"/>
    </row>
    <row r="148" spans="14:16" ht="11.25">
      <c r="N148" s="16"/>
      <c r="O148" s="16"/>
      <c r="P148" s="16"/>
    </row>
    <row r="149" spans="14:16" ht="11.25">
      <c r="N149" s="16"/>
      <c r="O149" s="16"/>
      <c r="P149" s="16"/>
    </row>
    <row r="150" spans="14:16" ht="11.25">
      <c r="N150" s="16"/>
      <c r="O150" s="16"/>
      <c r="P150" s="16"/>
    </row>
    <row r="151" spans="14:16" ht="11.25">
      <c r="N151" s="16"/>
      <c r="O151" s="16"/>
      <c r="P151" s="16"/>
    </row>
    <row r="152" spans="14:16" ht="11.25">
      <c r="N152" s="16"/>
      <c r="O152" s="16"/>
      <c r="P152" s="16"/>
    </row>
    <row r="153" spans="14:16" ht="11.25">
      <c r="N153" s="16"/>
      <c r="O153" s="16"/>
      <c r="P153" s="16"/>
    </row>
    <row r="154" spans="14:16" ht="11.25">
      <c r="N154" s="16"/>
      <c r="O154" s="16"/>
      <c r="P154" s="16"/>
    </row>
    <row r="155" spans="14:16" ht="11.25">
      <c r="N155" s="16"/>
      <c r="O155" s="16"/>
      <c r="P155" s="16"/>
    </row>
    <row r="156" spans="14:16" ht="11.25">
      <c r="N156" s="16"/>
      <c r="O156" s="16"/>
      <c r="P156" s="16"/>
    </row>
    <row r="157" spans="14:16" ht="11.25">
      <c r="N157" s="16"/>
      <c r="O157" s="16"/>
      <c r="P157" s="16"/>
    </row>
    <row r="158" spans="14:16" ht="11.25">
      <c r="N158" s="16"/>
      <c r="O158" s="16"/>
      <c r="P158" s="16"/>
    </row>
    <row r="159" spans="14:16" ht="11.25">
      <c r="N159" s="16"/>
      <c r="O159" s="16"/>
      <c r="P159" s="16"/>
    </row>
    <row r="160" spans="14:16" ht="11.25">
      <c r="N160" s="16"/>
      <c r="O160" s="16"/>
      <c r="P160" s="16"/>
    </row>
    <row r="161" spans="14:16" ht="11.25">
      <c r="N161" s="16"/>
      <c r="O161" s="16"/>
      <c r="P161" s="16"/>
    </row>
    <row r="162" spans="14:16" ht="11.25">
      <c r="N162" s="16"/>
      <c r="O162" s="16"/>
      <c r="P162" s="16"/>
    </row>
    <row r="163" spans="14:16" ht="11.25">
      <c r="N163" s="16"/>
      <c r="O163" s="16"/>
      <c r="P163" s="16"/>
    </row>
    <row r="164" spans="14:16" ht="11.25">
      <c r="N164" s="16"/>
      <c r="O164" s="16"/>
      <c r="P164" s="16"/>
    </row>
    <row r="165" spans="14:16" ht="11.25">
      <c r="N165" s="16"/>
      <c r="O165" s="16"/>
      <c r="P165" s="16"/>
    </row>
    <row r="166" spans="14:16" ht="11.25">
      <c r="N166" s="16"/>
      <c r="O166" s="16"/>
      <c r="P166" s="16"/>
    </row>
    <row r="167" spans="14:16" ht="11.25">
      <c r="N167" s="16"/>
      <c r="O167" s="16"/>
      <c r="P167" s="16"/>
    </row>
    <row r="168" spans="14:16" ht="11.25">
      <c r="N168" s="16"/>
      <c r="O168" s="16"/>
      <c r="P168" s="16"/>
    </row>
    <row r="169" spans="14:16" ht="11.25">
      <c r="N169" s="16"/>
      <c r="O169" s="16"/>
      <c r="P169" s="16"/>
    </row>
    <row r="170" spans="14:16" ht="11.25">
      <c r="N170" s="16"/>
      <c r="O170" s="16"/>
      <c r="P170" s="16"/>
    </row>
    <row r="171" spans="14:16" ht="11.25">
      <c r="N171" s="16"/>
      <c r="O171" s="16"/>
      <c r="P171" s="16"/>
    </row>
    <row r="172" spans="14:16" ht="11.25">
      <c r="N172" s="16"/>
      <c r="O172" s="16"/>
      <c r="P172" s="16"/>
    </row>
    <row r="173" spans="14:16" ht="11.25">
      <c r="N173" s="16"/>
      <c r="O173" s="16"/>
      <c r="P173" s="16"/>
    </row>
    <row r="174" spans="14:16" ht="11.25">
      <c r="N174" s="16"/>
      <c r="O174" s="16"/>
      <c r="P174" s="16"/>
    </row>
    <row r="175" spans="14:16" ht="11.25">
      <c r="N175" s="16"/>
      <c r="O175" s="16"/>
      <c r="P175" s="16"/>
    </row>
    <row r="176" spans="14:16" ht="11.25">
      <c r="N176" s="16"/>
      <c r="O176" s="16"/>
      <c r="P176" s="16"/>
    </row>
    <row r="177" spans="14:16" ht="11.25">
      <c r="N177" s="16"/>
      <c r="O177" s="16"/>
      <c r="P177" s="16"/>
    </row>
    <row r="178" spans="14:16" ht="11.25">
      <c r="N178" s="16"/>
      <c r="O178" s="16"/>
      <c r="P178" s="16"/>
    </row>
    <row r="179" spans="14:16" ht="11.25">
      <c r="N179" s="16"/>
      <c r="O179" s="16"/>
      <c r="P179" s="16"/>
    </row>
    <row r="180" spans="14:16" ht="11.25">
      <c r="N180" s="16"/>
      <c r="O180" s="16"/>
      <c r="P180" s="16"/>
    </row>
    <row r="181" spans="14:16" ht="11.25">
      <c r="N181" s="16"/>
      <c r="O181" s="16"/>
      <c r="P181" s="16"/>
    </row>
    <row r="182" spans="14:16" ht="11.25">
      <c r="N182" s="16"/>
      <c r="O182" s="16"/>
      <c r="P182" s="16"/>
    </row>
    <row r="183" spans="14:16" ht="11.25">
      <c r="N183" s="16"/>
      <c r="O183" s="16"/>
      <c r="P183" s="16"/>
    </row>
    <row r="184" spans="14:16" ht="11.25">
      <c r="N184" s="16"/>
      <c r="O184" s="16"/>
      <c r="P184" s="16"/>
    </row>
    <row r="185" spans="14:16" ht="11.25">
      <c r="N185" s="16"/>
      <c r="O185" s="16"/>
      <c r="P185" s="16"/>
    </row>
    <row r="186" spans="14:16" ht="11.25">
      <c r="N186" s="16"/>
      <c r="O186" s="16"/>
      <c r="P186" s="16"/>
    </row>
    <row r="187" spans="14:16" ht="11.25">
      <c r="N187" s="16"/>
      <c r="O187" s="16"/>
      <c r="P187" s="16"/>
    </row>
    <row r="188" spans="14:16" ht="11.25">
      <c r="N188" s="16"/>
      <c r="O188" s="16"/>
      <c r="P188" s="16"/>
    </row>
    <row r="189" spans="14:16" ht="11.25">
      <c r="N189" s="16"/>
      <c r="O189" s="16"/>
      <c r="P189" s="16"/>
    </row>
    <row r="190" spans="14:16" ht="11.25">
      <c r="N190" s="16"/>
      <c r="O190" s="16"/>
      <c r="P190" s="16"/>
    </row>
    <row r="191" spans="14:16" ht="11.25">
      <c r="N191" s="16"/>
      <c r="O191" s="16"/>
      <c r="P191" s="16"/>
    </row>
    <row r="192" spans="14:16" ht="11.25">
      <c r="N192" s="16"/>
      <c r="O192" s="16"/>
      <c r="P192" s="16"/>
    </row>
    <row r="193" spans="14:16" ht="11.25">
      <c r="N193" s="16"/>
      <c r="O193" s="16"/>
      <c r="P193" s="16"/>
    </row>
    <row r="194" spans="14:16" ht="11.25">
      <c r="N194" s="16"/>
      <c r="O194" s="16"/>
      <c r="P194" s="16"/>
    </row>
    <row r="195" spans="14:16" ht="11.25">
      <c r="N195" s="16"/>
      <c r="O195" s="16"/>
      <c r="P195" s="16"/>
    </row>
    <row r="196" spans="14:16" ht="11.25">
      <c r="N196" s="16"/>
      <c r="O196" s="16"/>
      <c r="P196" s="16"/>
    </row>
    <row r="197" spans="14:16" ht="11.25">
      <c r="N197" s="16"/>
      <c r="O197" s="16"/>
      <c r="P197" s="16"/>
    </row>
    <row r="198" spans="14:16" ht="11.25">
      <c r="N198" s="16"/>
      <c r="O198" s="16"/>
      <c r="P198" s="16"/>
    </row>
    <row r="199" spans="14:16" ht="11.25">
      <c r="N199" s="16"/>
      <c r="O199" s="16"/>
      <c r="P199" s="16"/>
    </row>
    <row r="200" spans="14:16" ht="11.25">
      <c r="N200" s="16"/>
      <c r="O200" s="16"/>
      <c r="P200" s="16"/>
    </row>
    <row r="201" spans="14:16" ht="11.25">
      <c r="N201" s="16"/>
      <c r="O201" s="16"/>
      <c r="P201" s="16"/>
    </row>
    <row r="202" spans="14:16" ht="11.25">
      <c r="N202" s="16"/>
      <c r="O202" s="16"/>
      <c r="P202" s="16"/>
    </row>
    <row r="203" spans="14:16" ht="11.25">
      <c r="N203" s="16"/>
      <c r="O203" s="16"/>
      <c r="P203" s="16"/>
    </row>
    <row r="204" spans="14:16" ht="11.25">
      <c r="N204" s="16"/>
      <c r="O204" s="16"/>
      <c r="P204" s="16"/>
    </row>
    <row r="205" spans="14:16" ht="11.25">
      <c r="N205" s="16"/>
      <c r="O205" s="16"/>
      <c r="P205" s="16"/>
    </row>
    <row r="206" spans="14:16" ht="11.25">
      <c r="N206" s="16"/>
      <c r="O206" s="16"/>
      <c r="P206" s="16"/>
    </row>
    <row r="207" spans="14:16" ht="11.25">
      <c r="N207" s="16"/>
      <c r="O207" s="16"/>
      <c r="P207" s="16"/>
    </row>
    <row r="208" spans="14:16" ht="11.25">
      <c r="N208" s="16"/>
      <c r="O208" s="16"/>
      <c r="P208" s="16"/>
    </row>
    <row r="209" spans="14:16" ht="11.25">
      <c r="N209" s="16"/>
      <c r="O209" s="16"/>
      <c r="P209" s="16"/>
    </row>
    <row r="210" spans="14:16" ht="11.25">
      <c r="N210" s="16"/>
      <c r="O210" s="16"/>
      <c r="P210" s="16"/>
    </row>
    <row r="211" spans="14:16" ht="11.25">
      <c r="N211" s="16"/>
      <c r="O211" s="16"/>
      <c r="P211" s="16"/>
    </row>
    <row r="212" spans="14:16" ht="11.25">
      <c r="N212" s="16"/>
      <c r="O212" s="16"/>
      <c r="P212" s="16"/>
    </row>
    <row r="213" spans="14:16" ht="11.25">
      <c r="N213" s="16"/>
      <c r="O213" s="16"/>
      <c r="P213" s="16"/>
    </row>
    <row r="214" spans="14:16" ht="11.25">
      <c r="N214" s="16"/>
      <c r="O214" s="16"/>
      <c r="P214" s="16"/>
    </row>
    <row r="215" spans="14:16" ht="11.25">
      <c r="N215" s="16"/>
      <c r="O215" s="16"/>
      <c r="P215" s="16"/>
    </row>
    <row r="216" spans="14:16" ht="11.25">
      <c r="N216" s="16"/>
      <c r="O216" s="16"/>
      <c r="P216" s="16"/>
    </row>
    <row r="217" spans="14:16" ht="11.25">
      <c r="N217" s="16"/>
      <c r="O217" s="16"/>
      <c r="P217" s="16"/>
    </row>
    <row r="218" spans="14:16" ht="11.25">
      <c r="N218" s="16"/>
      <c r="O218" s="16"/>
      <c r="P218" s="16"/>
    </row>
    <row r="219" spans="14:16" ht="11.25">
      <c r="N219" s="16"/>
      <c r="O219" s="16"/>
      <c r="P219" s="16"/>
    </row>
    <row r="220" spans="14:16" ht="11.25">
      <c r="N220" s="16"/>
      <c r="O220" s="16"/>
      <c r="P220" s="16"/>
    </row>
    <row r="221" spans="14:16" ht="11.25">
      <c r="N221" s="16"/>
      <c r="O221" s="16"/>
      <c r="P221" s="16"/>
    </row>
    <row r="222" spans="14:16" ht="11.25">
      <c r="N222" s="16"/>
      <c r="O222" s="16"/>
      <c r="P222" s="16"/>
    </row>
    <row r="223" spans="14:16" ht="11.25">
      <c r="N223" s="16"/>
      <c r="O223" s="16"/>
      <c r="P223" s="16"/>
    </row>
    <row r="224" spans="14:16" ht="11.25">
      <c r="N224" s="16"/>
      <c r="O224" s="16"/>
      <c r="P224" s="16"/>
    </row>
    <row r="225" spans="14:16" ht="11.25">
      <c r="N225" s="16"/>
      <c r="O225" s="16"/>
      <c r="P225" s="16"/>
    </row>
    <row r="226" spans="14:16" ht="11.25">
      <c r="N226" s="16"/>
      <c r="O226" s="16"/>
      <c r="P226" s="16"/>
    </row>
    <row r="227" spans="14:16" ht="11.25">
      <c r="N227" s="16"/>
      <c r="O227" s="16"/>
      <c r="P227" s="16"/>
    </row>
    <row r="228" spans="14:16" ht="11.25">
      <c r="N228" s="16"/>
      <c r="O228" s="16"/>
      <c r="P228" s="16"/>
    </row>
    <row r="229" spans="14:16" ht="11.25">
      <c r="N229" s="16"/>
      <c r="O229" s="16"/>
      <c r="P229" s="16"/>
    </row>
    <row r="230" spans="14:16" ht="11.25">
      <c r="N230" s="16"/>
      <c r="O230" s="16"/>
      <c r="P230" s="16"/>
    </row>
    <row r="231" spans="14:16" ht="11.25">
      <c r="N231" s="16"/>
      <c r="O231" s="16"/>
      <c r="P231" s="16"/>
    </row>
    <row r="232" spans="14:16" ht="11.25">
      <c r="N232" s="16"/>
      <c r="O232" s="16"/>
      <c r="P232" s="16"/>
    </row>
    <row r="233" spans="14:16" ht="11.25">
      <c r="N233" s="16"/>
      <c r="O233" s="16"/>
      <c r="P233" s="16"/>
    </row>
    <row r="234" spans="14:16" ht="11.25">
      <c r="N234" s="16"/>
      <c r="O234" s="16"/>
      <c r="P234" s="16"/>
    </row>
    <row r="235" spans="14:16" ht="11.25">
      <c r="N235" s="16"/>
      <c r="O235" s="16"/>
      <c r="P235" s="16"/>
    </row>
    <row r="236" spans="14:16" ht="11.25">
      <c r="N236" s="16"/>
      <c r="O236" s="16"/>
      <c r="P236" s="16"/>
    </row>
    <row r="237" spans="14:16" ht="11.25">
      <c r="N237" s="16"/>
      <c r="O237" s="16"/>
      <c r="P237" s="16"/>
    </row>
    <row r="238" spans="14:16" ht="11.25">
      <c r="N238" s="16"/>
      <c r="O238" s="16"/>
      <c r="P238" s="16"/>
    </row>
    <row r="239" spans="14:16" ht="11.25">
      <c r="N239" s="16"/>
      <c r="O239" s="16"/>
      <c r="P239" s="16"/>
    </row>
    <row r="240" spans="14:16" ht="11.25">
      <c r="N240" s="16"/>
      <c r="O240" s="16"/>
      <c r="P240" s="16"/>
    </row>
    <row r="241" spans="14:16" ht="11.25">
      <c r="N241" s="16"/>
      <c r="O241" s="16"/>
      <c r="P241" s="16"/>
    </row>
    <row r="242" spans="14:16" ht="11.25">
      <c r="N242" s="16"/>
      <c r="O242" s="16"/>
      <c r="P242" s="16"/>
    </row>
    <row r="243" spans="14:16" ht="11.25">
      <c r="N243" s="16"/>
      <c r="O243" s="16"/>
      <c r="P243" s="16"/>
    </row>
    <row r="244" spans="14:16" ht="11.25">
      <c r="N244" s="16"/>
      <c r="O244" s="16"/>
      <c r="P244" s="16"/>
    </row>
    <row r="245" spans="14:16" ht="11.25">
      <c r="N245" s="16"/>
      <c r="O245" s="16"/>
      <c r="P245" s="16"/>
    </row>
    <row r="246" spans="14:16" ht="11.25">
      <c r="N246" s="16"/>
      <c r="O246" s="16"/>
      <c r="P246" s="16"/>
    </row>
    <row r="247" spans="14:16" ht="11.25">
      <c r="N247" s="16"/>
      <c r="O247" s="16"/>
      <c r="P247" s="16"/>
    </row>
    <row r="248" spans="14:16" ht="11.25">
      <c r="N248" s="16"/>
      <c r="O248" s="16"/>
      <c r="P248" s="16"/>
    </row>
    <row r="249" spans="14:16" ht="11.25">
      <c r="N249" s="16"/>
      <c r="O249" s="16"/>
      <c r="P249" s="16"/>
    </row>
    <row r="250" spans="14:16" ht="11.25">
      <c r="N250" s="16"/>
      <c r="O250" s="16"/>
      <c r="P250" s="16"/>
    </row>
    <row r="251" spans="14:16" ht="11.25">
      <c r="N251" s="16"/>
      <c r="O251" s="16"/>
      <c r="P251" s="16"/>
    </row>
    <row r="252" spans="14:16" ht="11.25">
      <c r="N252" s="16"/>
      <c r="O252" s="16"/>
      <c r="P252" s="16"/>
    </row>
    <row r="253" spans="14:16" ht="11.25">
      <c r="N253" s="16"/>
      <c r="O253" s="16"/>
      <c r="P253" s="16"/>
    </row>
    <row r="254" spans="14:16" ht="11.25">
      <c r="N254" s="16"/>
      <c r="O254" s="16"/>
      <c r="P254" s="16"/>
    </row>
    <row r="255" spans="14:16" ht="11.25">
      <c r="N255" s="16"/>
      <c r="O255" s="16"/>
      <c r="P255" s="16"/>
    </row>
    <row r="256" spans="14:16" ht="11.25">
      <c r="N256" s="16"/>
      <c r="O256" s="16"/>
      <c r="P256" s="16"/>
    </row>
    <row r="257" spans="14:16" ht="11.25">
      <c r="N257" s="16"/>
      <c r="O257" s="16"/>
      <c r="P257" s="16"/>
    </row>
    <row r="258" spans="14:16" ht="11.25">
      <c r="N258" s="16"/>
      <c r="O258" s="16"/>
      <c r="P258" s="16"/>
    </row>
    <row r="259" spans="14:16" ht="11.25">
      <c r="N259" s="16"/>
      <c r="O259" s="16"/>
      <c r="P259" s="16"/>
    </row>
    <row r="260" spans="14:16" ht="11.25">
      <c r="N260" s="16"/>
      <c r="O260" s="16"/>
      <c r="P260" s="16"/>
    </row>
    <row r="261" spans="14:16" ht="11.25">
      <c r="N261" s="16"/>
      <c r="O261" s="16"/>
      <c r="P261" s="16"/>
    </row>
    <row r="262" spans="14:16" ht="11.25">
      <c r="N262" s="16"/>
      <c r="O262" s="16"/>
      <c r="P262" s="16"/>
    </row>
    <row r="263" spans="14:16" ht="11.25">
      <c r="N263" s="16"/>
      <c r="O263" s="16"/>
      <c r="P263" s="16"/>
    </row>
    <row r="264" spans="14:16" ht="11.25">
      <c r="N264" s="16"/>
      <c r="O264" s="16"/>
      <c r="P264" s="16"/>
    </row>
    <row r="265" spans="14:16" ht="11.25">
      <c r="N265" s="16"/>
      <c r="O265" s="16"/>
      <c r="P265" s="16"/>
    </row>
    <row r="266" spans="14:16" ht="11.25">
      <c r="N266" s="16"/>
      <c r="O266" s="16"/>
      <c r="P266" s="16"/>
    </row>
    <row r="267" spans="14:16" ht="11.25">
      <c r="N267" s="16"/>
      <c r="O267" s="16"/>
      <c r="P267" s="16"/>
    </row>
    <row r="268" spans="14:16" ht="11.25">
      <c r="N268" s="16"/>
      <c r="O268" s="16"/>
      <c r="P268" s="16"/>
    </row>
    <row r="269" spans="14:16" ht="11.25">
      <c r="N269" s="16"/>
      <c r="O269" s="16"/>
      <c r="P269" s="16"/>
    </row>
    <row r="270" spans="14:16" ht="11.25">
      <c r="N270" s="16"/>
      <c r="O270" s="16"/>
      <c r="P270" s="16"/>
    </row>
    <row r="271" spans="14:16" ht="11.25">
      <c r="N271" s="16"/>
      <c r="O271" s="16"/>
      <c r="P271" s="16"/>
    </row>
    <row r="272" spans="14:16" ht="11.25">
      <c r="N272" s="16"/>
      <c r="O272" s="16"/>
      <c r="P272" s="16"/>
    </row>
    <row r="273" spans="14:16" ht="11.25">
      <c r="N273" s="16"/>
      <c r="O273" s="16"/>
      <c r="P273" s="16"/>
    </row>
    <row r="274" spans="14:16" ht="11.25">
      <c r="N274" s="16"/>
      <c r="O274" s="16"/>
      <c r="P274" s="16"/>
    </row>
    <row r="275" spans="14:16" ht="11.25">
      <c r="N275" s="16"/>
      <c r="O275" s="16"/>
      <c r="P275" s="16"/>
    </row>
    <row r="276" spans="14:16" ht="11.25">
      <c r="N276" s="16"/>
      <c r="O276" s="16"/>
      <c r="P276" s="16"/>
    </row>
    <row r="277" spans="14:16" ht="11.25">
      <c r="N277" s="16"/>
      <c r="O277" s="16"/>
      <c r="P277" s="16"/>
    </row>
    <row r="278" spans="14:16" ht="11.25">
      <c r="N278" s="16"/>
      <c r="O278" s="16"/>
      <c r="P278" s="16"/>
    </row>
    <row r="279" spans="14:16" ht="11.25">
      <c r="N279" s="16"/>
      <c r="O279" s="16"/>
      <c r="P279" s="16"/>
    </row>
    <row r="280" spans="14:16" ht="11.25">
      <c r="N280" s="16"/>
      <c r="O280" s="16"/>
      <c r="P280" s="16"/>
    </row>
    <row r="281" spans="14:16" ht="11.25">
      <c r="N281" s="16"/>
      <c r="O281" s="16"/>
      <c r="P281" s="16"/>
    </row>
    <row r="282" spans="14:16" ht="11.25">
      <c r="N282" s="16"/>
      <c r="O282" s="16"/>
      <c r="P282" s="16"/>
    </row>
    <row r="283" spans="14:16" ht="11.25">
      <c r="N283" s="16"/>
      <c r="O283" s="16"/>
      <c r="P283" s="16"/>
    </row>
    <row r="284" spans="14:16" ht="11.25">
      <c r="N284" s="16"/>
      <c r="O284" s="16"/>
      <c r="P284" s="16"/>
    </row>
    <row r="285" spans="14:16" ht="11.25">
      <c r="N285" s="16"/>
      <c r="O285" s="16"/>
      <c r="P285" s="16"/>
    </row>
    <row r="286" spans="14:16" ht="11.25">
      <c r="N286" s="16"/>
      <c r="O286" s="16"/>
      <c r="P286" s="16"/>
    </row>
    <row r="287" spans="14:16" ht="11.25">
      <c r="N287" s="16"/>
      <c r="O287" s="16"/>
      <c r="P287" s="16"/>
    </row>
    <row r="288" spans="14:16" ht="11.25">
      <c r="N288" s="16"/>
      <c r="O288" s="16"/>
      <c r="P288" s="16"/>
    </row>
    <row r="289" spans="14:16" ht="11.25">
      <c r="N289" s="16"/>
      <c r="O289" s="16"/>
      <c r="P289" s="16"/>
    </row>
    <row r="290" spans="14:16" ht="11.25">
      <c r="N290" s="16"/>
      <c r="O290" s="16"/>
      <c r="P290" s="16"/>
    </row>
    <row r="291" spans="14:16" ht="11.25">
      <c r="N291" s="16"/>
      <c r="O291" s="16"/>
      <c r="P291" s="16"/>
    </row>
    <row r="292" spans="14:16" ht="11.25">
      <c r="N292" s="16"/>
      <c r="O292" s="16"/>
      <c r="P292" s="16"/>
    </row>
    <row r="293" spans="14:16" ht="11.25">
      <c r="N293" s="16"/>
      <c r="O293" s="16"/>
      <c r="P293" s="16"/>
    </row>
  </sheetData>
  <sheetProtection/>
  <mergeCells count="13">
    <mergeCell ref="D113:J113"/>
    <mergeCell ref="D13:J13"/>
    <mergeCell ref="D109:J109"/>
    <mergeCell ref="D53:J53"/>
    <mergeCell ref="B5:I5"/>
    <mergeCell ref="B6:I6"/>
    <mergeCell ref="D44:J44"/>
    <mergeCell ref="D10:J10"/>
    <mergeCell ref="B1:L2"/>
    <mergeCell ref="B3:I3"/>
    <mergeCell ref="J3:K3"/>
    <mergeCell ref="B4:I4"/>
    <mergeCell ref="D26:J26"/>
  </mergeCells>
  <printOptions/>
  <pageMargins left="0.7" right="0.7" top="0.75" bottom="0.75" header="0.3" footer="0.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2015-03-20T10:48:33Z</cp:lastPrinted>
  <dcterms:created xsi:type="dcterms:W3CDTF">2009-03-03T00:32:56Z</dcterms:created>
  <dcterms:modified xsi:type="dcterms:W3CDTF">2015-03-23T20:37:18Z</dcterms:modified>
  <cp:category/>
  <cp:version/>
  <cp:contentType/>
  <cp:contentStatus/>
</cp:coreProperties>
</file>